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0" yWindow="110" windowWidth="7200" windowHeight="5500" tabRatio="782" activeTab="0"/>
  </bookViews>
  <sheets>
    <sheet name="資料輸入區" sheetId="1" r:id="rId1"/>
    <sheet name="出差費" sheetId="2" r:id="rId2"/>
    <sheet name="交通費" sheetId="3" r:id="rId3"/>
    <sheet name="臺南市教育局公車票價參考表(101.7.1)" sheetId="4" state="hidden" r:id="rId4"/>
    <sheet name="興南客運-算式" sheetId="5" state="hidden" r:id="rId5"/>
    <sheet name="公厘數" sheetId="6" state="hidden" r:id="rId6"/>
  </sheets>
  <definedNames>
    <definedName name="_xlnm.Print_Area" localSheetId="5">'公厘數'!$A$1:$AL$74</definedName>
    <definedName name="_xlnm.Print_Area" localSheetId="1">'出差費'!$A$1:$M$24</definedName>
    <definedName name="_xlnm.Print_Area" localSheetId="0">'資料輸入區'!$A$1:$E$4</definedName>
    <definedName name="_xlnm.Print_Area" localSheetId="3">'臺南市教育局公車票價參考表(101.7.1)'!$B$1:$AM$77</definedName>
    <definedName name="交通費">'交通費'!$A$1:$B$100</definedName>
  </definedNames>
  <calcPr fullCalcOnLoad="1"/>
</workbook>
</file>

<file path=xl/sharedStrings.xml><?xml version="1.0" encoding="utf-8"?>
<sst xmlns="http://schemas.openxmlformats.org/spreadsheetml/2006/main" count="253" uniqueCount="182">
  <si>
    <t>站名</t>
  </si>
  <si>
    <t>票價</t>
  </si>
  <si>
    <t>將軍</t>
  </si>
  <si>
    <t>新化</t>
  </si>
  <si>
    <t>玉井</t>
  </si>
  <si>
    <t>永康</t>
  </si>
  <si>
    <t>安定</t>
  </si>
  <si>
    <t>善化</t>
  </si>
  <si>
    <t>南化</t>
  </si>
  <si>
    <t>仁德</t>
  </si>
  <si>
    <t>民治行政中心</t>
  </si>
  <si>
    <t>永華行政中心</t>
  </si>
  <si>
    <t>←請打</t>
  </si>
  <si>
    <t>永華行政中心</t>
  </si>
  <si>
    <t>站名</t>
  </si>
  <si>
    <t>臺南市公車票價表</t>
  </si>
  <si>
    <t>民治行政中心</t>
  </si>
  <si>
    <t>仁德</t>
  </si>
  <si>
    <t>永康</t>
  </si>
  <si>
    <t>安定</t>
  </si>
  <si>
    <t>西港</t>
  </si>
  <si>
    <t>永華行政中心、民治行政中心往各區</t>
  </si>
  <si>
    <t>七股</t>
  </si>
  <si>
    <t>歸仁</t>
  </si>
  <si>
    <t>新化</t>
  </si>
  <si>
    <t>新市</t>
  </si>
  <si>
    <t>善化</t>
  </si>
  <si>
    <t>佳里</t>
  </si>
  <si>
    <t>將軍</t>
  </si>
  <si>
    <t>關廟</t>
  </si>
  <si>
    <t>山上</t>
  </si>
  <si>
    <t>官田</t>
  </si>
  <si>
    <t>麻豆</t>
  </si>
  <si>
    <t>北門</t>
  </si>
  <si>
    <t>學甲</t>
  </si>
  <si>
    <t>龍崎</t>
  </si>
  <si>
    <t>玉井</t>
  </si>
  <si>
    <t>大內</t>
  </si>
  <si>
    <t>六甲</t>
  </si>
  <si>
    <t>下營</t>
  </si>
  <si>
    <t>左鎮</t>
  </si>
  <si>
    <t>楠西</t>
  </si>
  <si>
    <t>東山</t>
  </si>
  <si>
    <t>鹽水</t>
  </si>
  <si>
    <t>南化</t>
  </si>
  <si>
    <t>柳營</t>
  </si>
  <si>
    <t>後壁</t>
  </si>
  <si>
    <t>白河</t>
  </si>
  <si>
    <t>基本里程</t>
  </si>
  <si>
    <t>基本票價</t>
  </si>
  <si>
    <t>公佈費率</t>
  </si>
  <si>
    <t>實施基本票價</t>
  </si>
  <si>
    <t>東區</t>
  </si>
  <si>
    <t>中西</t>
  </si>
  <si>
    <t>南區</t>
  </si>
  <si>
    <t>安南</t>
  </si>
  <si>
    <t>北區</t>
  </si>
  <si>
    <t>公里</t>
  </si>
  <si>
    <t>※搭乘高鐵，需檢據核實報支(搭自強號免附)。</t>
  </si>
  <si>
    <t>※住宿費：檢據在1400元內報支，未檢據者報支700元。</t>
  </si>
  <si>
    <t>西港</t>
  </si>
  <si>
    <t>七股</t>
  </si>
  <si>
    <t>歸仁</t>
  </si>
  <si>
    <t>新市</t>
  </si>
  <si>
    <t>佳里</t>
  </si>
  <si>
    <t>※膳雜費：出差地點距離機關60公里以內者報支120元，超過60公里者報支500元。</t>
  </si>
  <si>
    <t>關廟</t>
  </si>
  <si>
    <t>山上</t>
  </si>
  <si>
    <t>官田</t>
  </si>
  <si>
    <t>麻豆</t>
  </si>
  <si>
    <t>北門</t>
  </si>
  <si>
    <t>學甲</t>
  </si>
  <si>
    <t>龍崎</t>
  </si>
  <si>
    <t>大內</t>
  </si>
  <si>
    <t>六甲</t>
  </si>
  <si>
    <t>下營</t>
  </si>
  <si>
    <t>左鎮</t>
  </si>
  <si>
    <t>楠西</t>
  </si>
  <si>
    <t>東山</t>
  </si>
  <si>
    <t>鹽水</t>
  </si>
  <si>
    <t>柳營</t>
  </si>
  <si>
    <t>後壁</t>
  </si>
  <si>
    <t>白河</t>
  </si>
  <si>
    <t>東區</t>
  </si>
  <si>
    <t>南區</t>
  </si>
  <si>
    <t>安南</t>
  </si>
  <si>
    <t>中西</t>
  </si>
  <si>
    <t>北區</t>
  </si>
  <si>
    <t>依據臺南市政府100年3月10日府主歲字1000175932號函訂定臺南市政府及所屬機關學校國內出差旅費報支要點第五點：如因業務需要，駕駛自用汽（機）車者，其交通費得按同路段公民營客運汽車最高等級之票價報支。</t>
  </si>
  <si>
    <t>※市區公車票價18元
  新營-台南火車自強
  號票價87元</t>
  </si>
  <si>
    <r>
      <t>※</t>
    </r>
    <r>
      <rPr>
        <sz val="18"/>
        <color indexed="10"/>
        <rFont val="標楷體"/>
        <family val="4"/>
      </rPr>
      <t>紅色以新營客運</t>
    </r>
    <r>
      <rPr>
        <sz val="18"/>
        <rFont val="標楷體"/>
        <family val="4"/>
      </rPr>
      <t xml:space="preserve">
  </t>
    </r>
    <r>
      <rPr>
        <sz val="18"/>
        <color indexed="19"/>
        <rFont val="標楷體"/>
        <family val="4"/>
      </rPr>
      <t>綠色以興南客運</t>
    </r>
    <r>
      <rPr>
        <sz val="18"/>
        <rFont val="標楷體"/>
        <family val="4"/>
      </rPr>
      <t xml:space="preserve">
  黑色以公里數計，
  每公里依</t>
    </r>
    <r>
      <rPr>
        <u val="single"/>
        <sz val="18"/>
        <rFont val="標楷體"/>
        <family val="4"/>
      </rPr>
      <t xml:space="preserve">興南客運
</t>
    </r>
    <r>
      <rPr>
        <sz val="18"/>
        <rFont val="標楷體"/>
        <family val="4"/>
      </rPr>
      <t xml:space="preserve">  票價3元計算</t>
    </r>
  </si>
  <si>
    <t>臺南市教育局公車票價參考表(101.7.1)</t>
  </si>
  <si>
    <t>第　　頁共　　頁</t>
  </si>
  <si>
    <t>職稱</t>
  </si>
  <si>
    <t>職等</t>
  </si>
  <si>
    <t>出差事由</t>
  </si>
  <si>
    <t>起訖地點</t>
  </si>
  <si>
    <t>工作記要</t>
  </si>
  <si>
    <t>交通費</t>
  </si>
  <si>
    <t>飛機及高鐵</t>
  </si>
  <si>
    <t>汽車及捷運</t>
  </si>
  <si>
    <t>火車</t>
  </si>
  <si>
    <t>輪船</t>
  </si>
  <si>
    <t>住宿費</t>
  </si>
  <si>
    <t>單據號數</t>
  </si>
  <si>
    <t>總　計</t>
  </si>
  <si>
    <t>備　註</t>
  </si>
  <si>
    <t>出差人</t>
  </si>
  <si>
    <t>交通費</t>
  </si>
  <si>
    <t>行政區</t>
  </si>
  <si>
    <t>仁德</t>
  </si>
  <si>
    <t>永康</t>
  </si>
  <si>
    <t>安定</t>
  </si>
  <si>
    <t>西港</t>
  </si>
  <si>
    <t>七股</t>
  </si>
  <si>
    <t>歸仁</t>
  </si>
  <si>
    <t>新化</t>
  </si>
  <si>
    <t>新市</t>
  </si>
  <si>
    <t>善化</t>
  </si>
  <si>
    <t>佳里</t>
  </si>
  <si>
    <t>將軍</t>
  </si>
  <si>
    <t>關廟</t>
  </si>
  <si>
    <t>山上</t>
  </si>
  <si>
    <t>官田</t>
  </si>
  <si>
    <t>麻豆</t>
  </si>
  <si>
    <t>北門</t>
  </si>
  <si>
    <t>學甲</t>
  </si>
  <si>
    <t>龍崎</t>
  </si>
  <si>
    <t>玉井</t>
  </si>
  <si>
    <t>大內</t>
  </si>
  <si>
    <t>六甲</t>
  </si>
  <si>
    <t>下營</t>
  </si>
  <si>
    <t>左鎮</t>
  </si>
  <si>
    <t>楠西</t>
  </si>
  <si>
    <t>東山</t>
  </si>
  <si>
    <t>鹽水</t>
  </si>
  <si>
    <t>南化</t>
  </si>
  <si>
    <t>柳營</t>
  </si>
  <si>
    <t>後壁</t>
  </si>
  <si>
    <t>白河</t>
  </si>
  <si>
    <t>安南</t>
  </si>
  <si>
    <t>中西</t>
  </si>
  <si>
    <t>票價</t>
  </si>
  <si>
    <t>安平</t>
  </si>
  <si>
    <t>新營</t>
  </si>
  <si>
    <t>單位</t>
  </si>
  <si>
    <t>職稱</t>
  </si>
  <si>
    <t>姓名</t>
  </si>
  <si>
    <t>職等</t>
  </si>
  <si>
    <t>臺南市私立昭明國民中學國內出差旅費報告表</t>
  </si>
  <si>
    <t>姓  名</t>
  </si>
  <si>
    <t>七股區←→</t>
  </si>
  <si>
    <t>住宿費加計交通費(旅行業代收轉付)</t>
  </si>
  <si>
    <t>單位主管</t>
  </si>
  <si>
    <t>主辦人事人員</t>
  </si>
  <si>
    <t>主辦會計人員</t>
  </si>
  <si>
    <t>備註：1.修改紅色字部份即可。</t>
  </si>
  <si>
    <r>
      <t xml:space="preserve">      2.修改後請到</t>
    </r>
    <r>
      <rPr>
        <u val="single"/>
        <sz val="18"/>
        <rFont val="標楷體"/>
        <family val="4"/>
      </rPr>
      <t>出差費</t>
    </r>
    <r>
      <rPr>
        <sz val="18"/>
        <rFont val="標楷體"/>
        <family val="4"/>
      </rPr>
      <t>列印表單。</t>
    </r>
  </si>
  <si>
    <t xml:space="preserve">      4.若無公告或公文依據不用填。</t>
  </si>
  <si>
    <t>北</t>
  </si>
  <si>
    <t>南</t>
  </si>
  <si>
    <t>東</t>
  </si>
  <si>
    <t xml:space="preserve">      3.出差地若為台南，請輸入北或中西、安南、南、東。</t>
  </si>
  <si>
    <t>雜費</t>
  </si>
  <si>
    <t xml:space="preserve">      5.依據臺南市政府-府主預字第1030647246B號函</t>
  </si>
  <si>
    <t>出差地點
(填出差地點行政區)</t>
  </si>
  <si>
    <t>工作事項</t>
  </si>
  <si>
    <r>
      <t>日數</t>
    </r>
    <r>
      <rPr>
        <sz val="16"/>
        <color indexed="20"/>
        <rFont val="標楷體"/>
        <family val="4"/>
      </rPr>
      <t>(0.5/1)</t>
    </r>
  </si>
  <si>
    <t>機關首長或
授權代簽人</t>
  </si>
  <si>
    <t>茄萣</t>
  </si>
  <si>
    <t>輔導室</t>
  </si>
  <si>
    <t>專任輔導教師</t>
  </si>
  <si>
    <t>參加性平事件初階培訓</t>
  </si>
  <si>
    <t xml:space="preserve">      6.本表格適用一天(含)以上出差費申請</t>
  </si>
  <si>
    <r>
      <t>出差日期起迄</t>
    </r>
    <r>
      <rPr>
        <sz val="16"/>
        <color indexed="20"/>
        <rFont val="標楷體"/>
        <family val="4"/>
      </rPr>
      <t>(年/月/日)</t>
    </r>
  </si>
  <si>
    <t>林00</t>
  </si>
  <si>
    <t>日數(帶入公式)</t>
  </si>
  <si>
    <t>公告或公文依據</t>
  </si>
  <si>
    <t>公告或公文字號</t>
  </si>
  <si>
    <t>公告:108168號</t>
  </si>
  <si>
    <t>竹橋</t>
  </si>
  <si>
    <t>竹橋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</si>
</sst>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_);[Red]\(0.0\)"/>
    <numFmt numFmtId="178" formatCode="0_);[Red]\(0\)"/>
    <numFmt numFmtId="179" formatCode="0_ "/>
    <numFmt numFmtId="180" formatCode="0.000_ "/>
    <numFmt numFmtId="181" formatCode="0;[Red]0"/>
    <numFmt numFmtId="182" formatCode="0.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4]e/m/d;@"/>
    <numFmt numFmtId="188" formatCode="m&quot;月&quot;d&quot;日&quot;"/>
    <numFmt numFmtId="189" formatCode="[$-404]AM/PM\ hh:mm:ss"/>
    <numFmt numFmtId="190" formatCode="0.00_);[Red]\(0.00\)"/>
    <numFmt numFmtId="191" formatCode="#,##0_);[Red]\(#,##0\)"/>
  </numFmts>
  <fonts count="83">
    <font>
      <sz val="12"/>
      <name val="新細明體"/>
      <family val="1"/>
    </font>
    <font>
      <sz val="9"/>
      <name val="細明體"/>
      <family val="3"/>
    </font>
    <font>
      <sz val="24"/>
      <name val="標楷體"/>
      <family val="4"/>
    </font>
    <font>
      <sz val="12"/>
      <name val="標楷體"/>
      <family val="4"/>
    </font>
    <font>
      <sz val="36"/>
      <name val="標楷體"/>
      <family val="4"/>
    </font>
    <font>
      <sz val="24"/>
      <name val="新細明體"/>
      <family val="1"/>
    </font>
    <font>
      <sz val="28"/>
      <name val="標楷體"/>
      <family val="4"/>
    </font>
    <font>
      <sz val="22"/>
      <name val="標楷體"/>
      <family val="4"/>
    </font>
    <font>
      <sz val="20"/>
      <name val="標楷體"/>
      <family val="4"/>
    </font>
    <font>
      <sz val="14"/>
      <color indexed="8"/>
      <name val="Arial"/>
      <family val="2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14"/>
      <name val="Arial"/>
      <family val="2"/>
    </font>
    <font>
      <sz val="6"/>
      <name val="標楷體"/>
      <family val="4"/>
    </font>
    <font>
      <sz val="6"/>
      <name val="新細明體"/>
      <family val="1"/>
    </font>
    <font>
      <sz val="12"/>
      <color indexed="10"/>
      <name val="標楷體"/>
      <family val="4"/>
    </font>
    <font>
      <sz val="9"/>
      <name val="新細明體"/>
      <family val="1"/>
    </font>
    <font>
      <sz val="12"/>
      <color indexed="17"/>
      <name val="標楷體"/>
      <family val="4"/>
    </font>
    <font>
      <sz val="12"/>
      <color indexed="10"/>
      <name val="新細明體"/>
      <family val="1"/>
    </font>
    <font>
      <sz val="12"/>
      <color indexed="12"/>
      <name val="標楷體"/>
      <family val="4"/>
    </font>
    <font>
      <sz val="12"/>
      <color indexed="14"/>
      <name val="標楷體"/>
      <family val="4"/>
    </font>
    <font>
      <sz val="8"/>
      <color indexed="8"/>
      <name val="Arial"/>
      <family val="2"/>
    </font>
    <font>
      <sz val="8"/>
      <color indexed="8"/>
      <name val="新細明體"/>
      <family val="1"/>
    </font>
    <font>
      <sz val="18"/>
      <name val="標楷體"/>
      <family val="4"/>
    </font>
    <font>
      <sz val="16"/>
      <color indexed="16"/>
      <name val="標楷體"/>
      <family val="4"/>
    </font>
    <font>
      <sz val="18"/>
      <color indexed="19"/>
      <name val="標楷體"/>
      <family val="4"/>
    </font>
    <font>
      <u val="single"/>
      <sz val="18"/>
      <name val="標楷體"/>
      <family val="4"/>
    </font>
    <font>
      <sz val="18"/>
      <name val="新細明體"/>
      <family val="1"/>
    </font>
    <font>
      <b/>
      <sz val="14"/>
      <color indexed="10"/>
      <name val="Arial"/>
      <family val="2"/>
    </font>
    <font>
      <b/>
      <sz val="14"/>
      <color indexed="10"/>
      <name val="新細明體"/>
      <family val="1"/>
    </font>
    <font>
      <b/>
      <sz val="14"/>
      <color indexed="19"/>
      <name val="Arial"/>
      <family val="2"/>
    </font>
    <font>
      <b/>
      <sz val="14"/>
      <color indexed="19"/>
      <name val="新細明體"/>
      <family val="1"/>
    </font>
    <font>
      <sz val="18"/>
      <color indexed="10"/>
      <name val="標楷體"/>
      <family val="4"/>
    </font>
    <font>
      <sz val="14"/>
      <color indexed="10"/>
      <name val="Arial"/>
      <family val="2"/>
    </font>
    <font>
      <sz val="14"/>
      <color indexed="10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6"/>
      <name val="標楷體"/>
      <family val="4"/>
    </font>
    <font>
      <b/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sz val="14"/>
      <name val="標楷體"/>
      <family val="4"/>
    </font>
    <font>
      <sz val="16"/>
      <color indexed="10"/>
      <name val="標楷體"/>
      <family val="4"/>
    </font>
    <font>
      <sz val="16"/>
      <color indexed="20"/>
      <name val="標楷體"/>
      <family val="4"/>
    </font>
    <font>
      <b/>
      <sz val="13"/>
      <name val="標楷體"/>
      <family val="4"/>
    </font>
    <font>
      <b/>
      <sz val="1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8"/>
      <color indexed="1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color rgb="FFFF0000"/>
      <name val="標楷體"/>
      <family val="4"/>
    </font>
    <font>
      <sz val="18"/>
      <color rgb="FF00B050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0" borderId="1" applyNumberFormat="0" applyFill="0" applyAlignment="0" applyProtection="0"/>
    <xf numFmtId="0" fontId="68" fillId="21" borderId="0" applyNumberFormat="0" applyBorder="0" applyAlignment="0" applyProtection="0"/>
    <xf numFmtId="9" fontId="0" fillId="0" borderId="0" applyFont="0" applyFill="0" applyBorder="0" applyAlignment="0" applyProtection="0"/>
    <xf numFmtId="0" fontId="6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0" fillId="23" borderId="4" applyNumberFormat="0" applyFont="0" applyAlignment="0" applyProtection="0"/>
    <xf numFmtId="0" fontId="71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2" applyNumberFormat="0" applyAlignment="0" applyProtection="0"/>
    <xf numFmtId="0" fontId="77" fillId="22" borderId="8" applyNumberFormat="0" applyAlignment="0" applyProtection="0"/>
    <xf numFmtId="0" fontId="78" fillId="31" borderId="9" applyNumberFormat="0" applyAlignment="0" applyProtection="0"/>
    <xf numFmtId="0" fontId="79" fillId="32" borderId="0" applyNumberFormat="0" applyBorder="0" applyAlignment="0" applyProtection="0"/>
    <xf numFmtId="0" fontId="80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21" fillId="0" borderId="12" xfId="0" applyFont="1" applyBorder="1" applyAlignment="1">
      <alignment/>
    </xf>
    <xf numFmtId="179" fontId="21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179" fontId="21" fillId="33" borderId="12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182" fontId="8" fillId="0" borderId="0" xfId="0" applyNumberFormat="1" applyFont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vertical="top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justify" vertical="top" wrapText="1"/>
    </xf>
    <xf numFmtId="0" fontId="20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187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39" fillId="0" borderId="12" xfId="0" applyFont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187" fontId="25" fillId="0" borderId="0" xfId="0" applyNumberFormat="1" applyFont="1" applyAlignment="1">
      <alignment vertical="center"/>
    </xf>
    <xf numFmtId="0" fontId="41" fillId="35" borderId="12" xfId="0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4" xfId="0" applyFont="1" applyBorder="1" applyAlignment="1">
      <alignment wrapText="1"/>
    </xf>
    <xf numFmtId="0" fontId="29" fillId="0" borderId="0" xfId="0" applyFont="1" applyAlignment="1">
      <alignment wrapText="1"/>
    </xf>
    <xf numFmtId="0" fontId="41" fillId="0" borderId="12" xfId="0" applyFont="1" applyBorder="1" applyAlignment="1">
      <alignment horizontal="center" wrapText="1"/>
    </xf>
    <xf numFmtId="187" fontId="41" fillId="34" borderId="15" xfId="0" applyNumberFormat="1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 wrapText="1"/>
    </xf>
    <xf numFmtId="187" fontId="44" fillId="0" borderId="17" xfId="0" applyNumberFormat="1" applyFont="1" applyBorder="1" applyAlignment="1">
      <alignment horizontal="center" vertical="center"/>
    </xf>
    <xf numFmtId="187" fontId="41" fillId="34" borderId="18" xfId="0" applyNumberFormat="1" applyFont="1" applyFill="1" applyBorder="1" applyAlignment="1">
      <alignment horizontal="center" vertical="center" wrapText="1"/>
    </xf>
    <xf numFmtId="187" fontId="44" fillId="0" borderId="19" xfId="0" applyNumberFormat="1" applyFont="1" applyBorder="1" applyAlignment="1">
      <alignment horizontal="center" vertical="center"/>
    </xf>
    <xf numFmtId="187" fontId="81" fillId="0" borderId="0" xfId="0" applyNumberFormat="1" applyFont="1" applyAlignment="1">
      <alignment vertical="center"/>
    </xf>
    <xf numFmtId="187" fontId="25" fillId="0" borderId="0" xfId="0" applyNumberFormat="1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/>
    </xf>
    <xf numFmtId="1" fontId="82" fillId="0" borderId="12" xfId="0" applyNumberFormat="1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14" xfId="0" applyFont="1" applyBorder="1" applyAlignment="1">
      <alignment horizontal="left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6" fillId="0" borderId="20" xfId="0" applyFont="1" applyBorder="1" applyAlignment="1">
      <alignment horizontal="center" wrapText="1"/>
    </xf>
    <xf numFmtId="0" fontId="46" fillId="0" borderId="22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39" fillId="0" borderId="20" xfId="0" applyFont="1" applyBorder="1" applyAlignment="1">
      <alignment horizontal="right" vertical="center" wrapText="1"/>
    </xf>
    <xf numFmtId="0" fontId="39" fillId="0" borderId="21" xfId="0" applyFont="1" applyBorder="1" applyAlignment="1">
      <alignment horizontal="right" vertical="center" wrapText="1"/>
    </xf>
    <xf numFmtId="0" fontId="39" fillId="0" borderId="21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textRotation="255" wrapText="1"/>
    </xf>
    <xf numFmtId="0" fontId="39" fillId="0" borderId="23" xfId="0" applyFont="1" applyBorder="1" applyAlignment="1">
      <alignment horizontal="center" vertical="center" textRotation="255" wrapText="1"/>
    </xf>
    <xf numFmtId="0" fontId="39" fillId="0" borderId="24" xfId="0" applyFont="1" applyBorder="1" applyAlignment="1">
      <alignment horizontal="center" vertical="center" textRotation="255" wrapText="1"/>
    </xf>
    <xf numFmtId="0" fontId="42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right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79" fontId="9" fillId="0" borderId="12" xfId="0" applyNumberFormat="1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5" fillId="0" borderId="14" xfId="0" applyFont="1" applyBorder="1" applyAlignment="1">
      <alignment wrapText="1"/>
    </xf>
    <xf numFmtId="0" fontId="25" fillId="0" borderId="0" xfId="0" applyFont="1" applyAlignment="1">
      <alignment wrapText="1"/>
    </xf>
    <xf numFmtId="179" fontId="9" fillId="34" borderId="12" xfId="0" applyNumberFormat="1" applyFont="1" applyFill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179" fontId="30" fillId="0" borderId="12" xfId="0" applyNumberFormat="1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179" fontId="32" fillId="0" borderId="12" xfId="0" applyNumberFormat="1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179" fontId="35" fillId="0" borderId="12" xfId="0" applyNumberFormat="1" applyFont="1" applyFill="1" applyBorder="1" applyAlignment="1">
      <alignment horizontal="center" vertical="center" shrinkToFit="1"/>
    </xf>
    <xf numFmtId="0" fontId="36" fillId="0" borderId="12" xfId="0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9" fontId="32" fillId="34" borderId="12" xfId="0" applyNumberFormat="1" applyFont="1" applyFill="1" applyBorder="1" applyAlignment="1">
      <alignment horizontal="center" vertical="center" shrinkToFit="1"/>
    </xf>
    <xf numFmtId="0" fontId="33" fillId="34" borderId="12" xfId="0" applyFont="1" applyFill="1" applyBorder="1" applyAlignment="1">
      <alignment horizontal="center" vertical="center" shrinkToFit="1"/>
    </xf>
    <xf numFmtId="0" fontId="3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2" fontId="9" fillId="0" borderId="13" xfId="0" applyNumberFormat="1" applyFont="1" applyBorder="1" applyAlignment="1">
      <alignment horizontal="center" vertical="center" shrinkToFit="1"/>
    </xf>
    <xf numFmtId="182" fontId="11" fillId="0" borderId="24" xfId="0" applyNumberFormat="1" applyFont="1" applyBorder="1" applyAlignment="1">
      <alignment horizontal="center" vertical="center" shrinkToFit="1"/>
    </xf>
    <xf numFmtId="182" fontId="15" fillId="0" borderId="13" xfId="0" applyNumberFormat="1" applyFont="1" applyBorder="1" applyAlignment="1">
      <alignment horizontal="center" vertical="center" wrapText="1"/>
    </xf>
    <xf numFmtId="182" fontId="16" fillId="0" borderId="24" xfId="0" applyNumberFormat="1" applyFont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shrinkToFit="1"/>
    </xf>
    <xf numFmtId="182" fontId="11" fillId="0" borderId="12" xfId="0" applyNumberFormat="1" applyFont="1" applyFill="1" applyBorder="1" applyAlignment="1">
      <alignment horizontal="center" vertical="center" shrinkToFit="1"/>
    </xf>
    <xf numFmtId="182" fontId="9" fillId="0" borderId="12" xfId="0" applyNumberFormat="1" applyFont="1" applyBorder="1" applyAlignment="1">
      <alignment horizontal="center" vertical="center" shrinkToFit="1"/>
    </xf>
    <xf numFmtId="182" fontId="11" fillId="0" borderId="12" xfId="0" applyNumberFormat="1" applyFont="1" applyBorder="1" applyAlignment="1">
      <alignment horizontal="center" vertical="center" shrinkToFit="1"/>
    </xf>
    <xf numFmtId="182" fontId="9" fillId="36" borderId="13" xfId="0" applyNumberFormat="1" applyFont="1" applyFill="1" applyBorder="1" applyAlignment="1">
      <alignment horizontal="center" vertical="center" shrinkToFit="1"/>
    </xf>
    <xf numFmtId="182" fontId="11" fillId="36" borderId="24" xfId="0" applyNumberFormat="1" applyFont="1" applyFill="1" applyBorder="1" applyAlignment="1">
      <alignment horizontal="center" vertical="center" shrinkToFit="1"/>
    </xf>
    <xf numFmtId="182" fontId="0" fillId="0" borderId="13" xfId="0" applyNumberFormat="1" applyFont="1" applyFill="1" applyBorder="1" applyAlignment="1">
      <alignment horizontal="center" vertical="center"/>
    </xf>
    <xf numFmtId="182" fontId="14" fillId="0" borderId="25" xfId="0" applyNumberFormat="1" applyFont="1" applyBorder="1" applyAlignment="1">
      <alignment horizontal="center" vertical="center" shrinkToFit="1"/>
    </xf>
    <xf numFmtId="182" fontId="13" fillId="0" borderId="26" xfId="0" applyNumberFormat="1" applyFont="1" applyBorder="1" applyAlignment="1">
      <alignment horizontal="center" vertical="center" shrinkToFit="1"/>
    </xf>
    <xf numFmtId="182" fontId="9" fillId="0" borderId="23" xfId="0" applyNumberFormat="1" applyFont="1" applyBorder="1" applyAlignment="1">
      <alignment horizontal="center" vertical="center" shrinkToFit="1"/>
    </xf>
    <xf numFmtId="182" fontId="2" fillId="0" borderId="0" xfId="0" applyNumberFormat="1" applyFont="1" applyAlignment="1">
      <alignment horizontal="center" vertical="center"/>
    </xf>
    <xf numFmtId="182" fontId="23" fillId="0" borderId="13" xfId="0" applyNumberFormat="1" applyFont="1" applyBorder="1" applyAlignment="1">
      <alignment horizontal="center" vertical="center"/>
    </xf>
    <xf numFmtId="182" fontId="24" fillId="0" borderId="24" xfId="0" applyNumberFormat="1" applyFont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 shrinkToFit="1"/>
    </xf>
    <xf numFmtId="176" fontId="11" fillId="0" borderId="24" xfId="0" applyNumberFormat="1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B7" sqref="B7"/>
    </sheetView>
  </sheetViews>
  <sheetFormatPr defaultColWidth="9.00390625" defaultRowHeight="42.75" customHeight="1"/>
  <cols>
    <col min="1" max="1" width="15.125" style="33" customWidth="1"/>
    <col min="2" max="2" width="27.375" style="32" customWidth="1"/>
    <col min="3" max="3" width="40.625" style="35" customWidth="1"/>
    <col min="4" max="4" width="31.875" style="35" customWidth="1"/>
    <col min="5" max="5" width="15.875" style="32" customWidth="1"/>
    <col min="6" max="6" width="8.75390625" style="32" hidden="1" customWidth="1"/>
    <col min="7" max="16384" width="9.00390625" style="32" customWidth="1"/>
  </cols>
  <sheetData>
    <row r="1" spans="1:6" s="37" customFormat="1" ht="49.5" customHeight="1">
      <c r="A1" s="54" t="s">
        <v>145</v>
      </c>
      <c r="B1" s="55" t="s">
        <v>146</v>
      </c>
      <c r="C1" s="56" t="s">
        <v>147</v>
      </c>
      <c r="D1" s="64" t="s">
        <v>148</v>
      </c>
      <c r="E1" s="64"/>
      <c r="F1" s="64"/>
    </row>
    <row r="2" spans="1:6" s="37" customFormat="1" ht="49.5" customHeight="1">
      <c r="A2" s="57" t="s">
        <v>170</v>
      </c>
      <c r="B2" s="42" t="s">
        <v>171</v>
      </c>
      <c r="C2" s="43" t="s">
        <v>175</v>
      </c>
      <c r="D2" s="62"/>
      <c r="E2" s="62"/>
      <c r="F2" s="62"/>
    </row>
    <row r="3" spans="1:6" s="37" customFormat="1" ht="69" customHeight="1">
      <c r="A3" s="58" t="s">
        <v>174</v>
      </c>
      <c r="B3" s="40" t="s">
        <v>165</v>
      </c>
      <c r="C3" s="40" t="s">
        <v>166</v>
      </c>
      <c r="D3" s="40" t="s">
        <v>177</v>
      </c>
      <c r="E3" s="40" t="s">
        <v>167</v>
      </c>
      <c r="F3" s="40" t="s">
        <v>176</v>
      </c>
    </row>
    <row r="4" spans="1:6" s="37" customFormat="1" ht="35.25" customHeight="1" thickBot="1">
      <c r="A4" s="59">
        <v>43554</v>
      </c>
      <c r="B4" s="62" t="s">
        <v>181</v>
      </c>
      <c r="C4" s="63" t="s">
        <v>172</v>
      </c>
      <c r="D4" s="63" t="s">
        <v>179</v>
      </c>
      <c r="E4" s="62">
        <v>0.5</v>
      </c>
      <c r="F4" s="65">
        <f>ROUND(E4,0)</f>
        <v>1</v>
      </c>
    </row>
    <row r="5" spans="1:6" s="37" customFormat="1" ht="36" customHeight="1" thickBot="1">
      <c r="A5" s="59">
        <v>43554</v>
      </c>
      <c r="B5" s="62"/>
      <c r="C5" s="63"/>
      <c r="D5" s="63"/>
      <c r="E5" s="62"/>
      <c r="F5" s="65"/>
    </row>
    <row r="6" spans="1:5" ht="42.75" customHeight="1">
      <c r="A6" s="61" t="s">
        <v>156</v>
      </c>
      <c r="B6" s="61"/>
      <c r="C6" s="61"/>
      <c r="E6" s="34"/>
    </row>
    <row r="7" spans="1:2" ht="42.75" customHeight="1">
      <c r="A7" s="44" t="s">
        <v>157</v>
      </c>
      <c r="B7" s="44"/>
    </row>
    <row r="8" spans="1:4" ht="42.75" customHeight="1">
      <c r="A8" s="44" t="s">
        <v>162</v>
      </c>
      <c r="B8" s="44"/>
      <c r="C8" s="44"/>
      <c r="D8" s="41"/>
    </row>
    <row r="9" spans="1:3" ht="42.75" customHeight="1">
      <c r="A9" s="44" t="s">
        <v>158</v>
      </c>
      <c r="B9" s="44"/>
      <c r="C9" s="44"/>
    </row>
    <row r="10" spans="1:3" ht="42.75" customHeight="1">
      <c r="A10" s="44" t="s">
        <v>164</v>
      </c>
      <c r="B10" s="44"/>
      <c r="C10" s="44"/>
    </row>
    <row r="11" ht="42.75" customHeight="1">
      <c r="A11" s="60" t="s">
        <v>173</v>
      </c>
    </row>
    <row r="17" ht="52.5" customHeight="1"/>
    <row r="26" ht="42.75" customHeight="1">
      <c r="C26" s="33"/>
    </row>
    <row r="29" ht="54.75" customHeight="1"/>
    <row r="36" ht="42.75" customHeight="1">
      <c r="D36" s="36"/>
    </row>
  </sheetData>
  <sheetProtection/>
  <mergeCells count="8">
    <mergeCell ref="A6:C6"/>
    <mergeCell ref="B4:B5"/>
    <mergeCell ref="C4:C5"/>
    <mergeCell ref="D4:D5"/>
    <mergeCell ref="E4:E5"/>
    <mergeCell ref="D1:F1"/>
    <mergeCell ref="D2:F2"/>
    <mergeCell ref="F4:F5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="90" zoomScaleNormal="90" zoomScalePageLayoutView="0" workbookViewId="0" topLeftCell="A1">
      <selection activeCell="C10" sqref="C10:M10"/>
    </sheetView>
  </sheetViews>
  <sheetFormatPr defaultColWidth="9.00390625" defaultRowHeight="16.5"/>
  <cols>
    <col min="1" max="1" width="10.125" style="0" customWidth="1"/>
    <col min="2" max="2" width="12.00390625" style="0" customWidth="1"/>
    <col min="3" max="3" width="4.625" style="0" customWidth="1"/>
    <col min="4" max="4" width="7.125" style="0" customWidth="1"/>
    <col min="5" max="5" width="11.625" style="0" customWidth="1"/>
    <col min="6" max="6" width="7.875" style="0" customWidth="1"/>
    <col min="7" max="7" width="2.125" style="0" customWidth="1"/>
    <col min="9" max="9" width="8.875" style="0" customWidth="1"/>
    <col min="10" max="10" width="5.875" style="0" customWidth="1"/>
    <col min="13" max="13" width="5.00390625" style="0" customWidth="1"/>
  </cols>
  <sheetData>
    <row r="1" spans="1:13" ht="36.75" customHeight="1">
      <c r="A1" s="88" t="s">
        <v>149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6.5">
      <c r="A2" s="89" t="s">
        <v>92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39.75" customHeight="1">
      <c r="A3" s="69" t="s">
        <v>150</v>
      </c>
      <c r="B3" s="69"/>
      <c r="C3" s="69"/>
      <c r="D3" s="69" t="str">
        <f>'資料輸入區'!C2</f>
        <v>林00</v>
      </c>
      <c r="E3" s="69"/>
      <c r="F3" s="69" t="s">
        <v>93</v>
      </c>
      <c r="G3" s="69"/>
      <c r="H3" s="69" t="str">
        <f>'資料輸入區'!B2</f>
        <v>專任輔導教師</v>
      </c>
      <c r="I3" s="69"/>
      <c r="J3" s="69"/>
      <c r="K3" s="39" t="s">
        <v>94</v>
      </c>
      <c r="L3" s="69"/>
      <c r="M3" s="69"/>
    </row>
    <row r="4" spans="1:18" ht="39.75" customHeight="1">
      <c r="A4" s="69" t="s">
        <v>95</v>
      </c>
      <c r="B4" s="69"/>
      <c r="C4" s="69"/>
      <c r="D4" s="81" t="str">
        <f>'資料輸入區'!$C$4&amp;""</f>
        <v>參加性平事件初階培訓</v>
      </c>
      <c r="E4" s="79"/>
      <c r="F4" s="79"/>
      <c r="G4" s="79"/>
      <c r="H4" s="79"/>
      <c r="I4" s="79"/>
      <c r="J4" s="79"/>
      <c r="K4" s="79"/>
      <c r="L4" s="79"/>
      <c r="M4" s="80"/>
      <c r="R4" s="52"/>
    </row>
    <row r="5" spans="1:18" ht="39.75" customHeight="1">
      <c r="A5" s="69" t="s">
        <v>178</v>
      </c>
      <c r="B5" s="69"/>
      <c r="C5" s="69"/>
      <c r="D5" s="81" t="str">
        <f>'資料輸入區'!$D$4&amp;""</f>
        <v>公告:108168號</v>
      </c>
      <c r="E5" s="79"/>
      <c r="F5" s="79"/>
      <c r="G5" s="79"/>
      <c r="H5" s="79"/>
      <c r="I5" s="79"/>
      <c r="J5" s="79"/>
      <c r="K5" s="79"/>
      <c r="L5" s="79"/>
      <c r="M5" s="80"/>
      <c r="R5" s="52"/>
    </row>
    <row r="6" spans="1:13" ht="61.5" customHeight="1">
      <c r="A6" s="90" t="str">
        <f>CONCATENATE("中華民國",YEAR('資料輸入區'!A4)-1911,"年",MONTH('資料輸入區'!A4),"月",DAY('資料輸入區'!A4),"日至",MONTH('資料輸入區'!A5),"月",DAY('資料輸入區'!A5),"日,共計",'資料輸入區'!E4,"日,附單據   張")</f>
        <v>中華民國108年3月30日至3月30日,共計0.5日,附單據   張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5" ht="39.75" customHeight="1">
      <c r="A7" s="70" t="s">
        <v>96</v>
      </c>
      <c r="B7" s="72"/>
      <c r="C7" s="77" t="s">
        <v>151</v>
      </c>
      <c r="D7" s="78"/>
      <c r="E7" s="78"/>
      <c r="F7" s="78"/>
      <c r="G7" s="78"/>
      <c r="H7" s="78"/>
      <c r="I7" s="79" t="str">
        <f>'資料輸入區'!B4&amp;"區"</f>
        <v>竹橋區</v>
      </c>
      <c r="J7" s="79"/>
      <c r="K7" s="79"/>
      <c r="L7" s="79"/>
      <c r="M7" s="80"/>
      <c r="N7" s="30"/>
      <c r="O7" s="30"/>
    </row>
    <row r="8" spans="1:13" ht="39.75" customHeight="1">
      <c r="A8" s="70" t="s">
        <v>97</v>
      </c>
      <c r="B8" s="72"/>
      <c r="C8" s="70" t="str">
        <f>D4</f>
        <v>參加性平事件初階培訓</v>
      </c>
      <c r="D8" s="71"/>
      <c r="E8" s="71"/>
      <c r="F8" s="71"/>
      <c r="G8" s="71"/>
      <c r="H8" s="71"/>
      <c r="I8" s="71"/>
      <c r="J8" s="71"/>
      <c r="K8" s="71"/>
      <c r="L8" s="71"/>
      <c r="M8" s="72"/>
    </row>
    <row r="9" spans="1:13" ht="39.75" customHeight="1">
      <c r="A9" s="85" t="s">
        <v>98</v>
      </c>
      <c r="B9" s="47" t="s">
        <v>99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2"/>
    </row>
    <row r="10" spans="1:13" ht="39.75" customHeight="1">
      <c r="A10" s="86"/>
      <c r="B10" s="47" t="s">
        <v>100</v>
      </c>
      <c r="C10" s="70">
        <f>VLOOKUP('資料輸入區'!$B$4,交通費,2,FALSE)*2*'資料輸入區'!F4</f>
        <v>52</v>
      </c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ht="39.75" customHeight="1">
      <c r="A11" s="86"/>
      <c r="B11" s="39" t="s">
        <v>101</v>
      </c>
      <c r="C11" s="82"/>
      <c r="D11" s="83"/>
      <c r="E11" s="83"/>
      <c r="F11" s="83"/>
      <c r="G11" s="83"/>
      <c r="H11" s="83"/>
      <c r="I11" s="83"/>
      <c r="J11" s="83"/>
      <c r="K11" s="83"/>
      <c r="L11" s="83"/>
      <c r="M11" s="84"/>
    </row>
    <row r="12" spans="1:13" ht="39.75" customHeight="1">
      <c r="A12" s="87"/>
      <c r="B12" s="39" t="s">
        <v>102</v>
      </c>
      <c r="C12" s="70"/>
      <c r="D12" s="71"/>
      <c r="E12" s="71"/>
      <c r="F12" s="71"/>
      <c r="G12" s="71"/>
      <c r="H12" s="71"/>
      <c r="I12" s="71"/>
      <c r="J12" s="71"/>
      <c r="K12" s="71"/>
      <c r="L12" s="71"/>
      <c r="M12" s="72"/>
    </row>
    <row r="13" spans="1:13" ht="39.75" customHeight="1">
      <c r="A13" s="70" t="s">
        <v>103</v>
      </c>
      <c r="B13" s="72"/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2"/>
    </row>
    <row r="14" spans="1:13" ht="39.75" customHeight="1">
      <c r="A14" s="74" t="s">
        <v>152</v>
      </c>
      <c r="B14" s="75"/>
      <c r="C14" s="70"/>
      <c r="D14" s="71"/>
      <c r="E14" s="71"/>
      <c r="F14" s="71"/>
      <c r="G14" s="71"/>
      <c r="H14" s="71"/>
      <c r="I14" s="71"/>
      <c r="J14" s="71"/>
      <c r="K14" s="71"/>
      <c r="L14" s="71"/>
      <c r="M14" s="72"/>
    </row>
    <row r="15" spans="1:13" ht="39.75" customHeight="1">
      <c r="A15" s="70" t="s">
        <v>163</v>
      </c>
      <c r="B15" s="72"/>
      <c r="C15" s="70"/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9.75" customHeight="1">
      <c r="A16" s="70" t="s">
        <v>104</v>
      </c>
      <c r="B16" s="72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2"/>
    </row>
    <row r="17" spans="1:13" ht="39.75" customHeight="1">
      <c r="A17" s="70" t="s">
        <v>105</v>
      </c>
      <c r="B17" s="72"/>
      <c r="C17" s="69">
        <f>SUM(C9:N15)</f>
        <v>52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1:13" ht="39.75" customHeight="1">
      <c r="A18" s="69" t="s">
        <v>106</v>
      </c>
      <c r="B18" s="6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1:13" s="6" customFormat="1" ht="36" customHeight="1">
      <c r="A19" s="67" t="s">
        <v>107</v>
      </c>
      <c r="B19" s="67"/>
      <c r="C19" s="76"/>
      <c r="D19" s="76"/>
      <c r="E19" s="67" t="s">
        <v>154</v>
      </c>
      <c r="F19" s="67"/>
      <c r="G19" s="67"/>
      <c r="H19" s="50"/>
      <c r="I19" s="51"/>
      <c r="J19" s="73"/>
      <c r="K19" s="73"/>
      <c r="L19" s="73"/>
      <c r="M19" s="73"/>
    </row>
    <row r="20" spans="1:13" s="5" customFormat="1" ht="36.75" customHeight="1">
      <c r="A20" s="48"/>
      <c r="B20" s="48"/>
      <c r="C20" s="46"/>
      <c r="D20" s="46"/>
      <c r="E20" s="48"/>
      <c r="F20" s="48"/>
      <c r="G20" s="48"/>
      <c r="H20" s="46"/>
      <c r="I20" s="49"/>
      <c r="J20" s="66" t="s">
        <v>168</v>
      </c>
      <c r="K20" s="66"/>
      <c r="L20" s="66"/>
      <c r="M20" s="66"/>
    </row>
    <row r="21" spans="1:13" ht="24.75" customHeight="1">
      <c r="A21" s="66" t="s">
        <v>153</v>
      </c>
      <c r="B21" s="66"/>
      <c r="C21" s="29"/>
      <c r="D21" s="29"/>
      <c r="E21" s="66" t="s">
        <v>155</v>
      </c>
      <c r="F21" s="66"/>
      <c r="G21" s="66"/>
      <c r="H21" s="38"/>
      <c r="I21" s="38"/>
      <c r="J21" s="66"/>
      <c r="K21" s="66"/>
      <c r="L21" s="66"/>
      <c r="M21" s="66"/>
    </row>
    <row r="22" ht="16.5">
      <c r="A22" s="28"/>
    </row>
  </sheetData>
  <sheetProtection/>
  <mergeCells count="42">
    <mergeCell ref="D3:E3"/>
    <mergeCell ref="F3:G3"/>
    <mergeCell ref="C9:M9"/>
    <mergeCell ref="C10:M10"/>
    <mergeCell ref="A1:M1"/>
    <mergeCell ref="A2:M2"/>
    <mergeCell ref="A6:M6"/>
    <mergeCell ref="L3:M3"/>
    <mergeCell ref="A4:C4"/>
    <mergeCell ref="A3:C3"/>
    <mergeCell ref="A5:C5"/>
    <mergeCell ref="D5:M5"/>
    <mergeCell ref="C15:M15"/>
    <mergeCell ref="C17:M17"/>
    <mergeCell ref="H3:J3"/>
    <mergeCell ref="C11:M11"/>
    <mergeCell ref="C12:M12"/>
    <mergeCell ref="A9:A12"/>
    <mergeCell ref="D4:M4"/>
    <mergeCell ref="A7:B7"/>
    <mergeCell ref="A8:B8"/>
    <mergeCell ref="C8:M8"/>
    <mergeCell ref="C19:D19"/>
    <mergeCell ref="J21:M21"/>
    <mergeCell ref="C7:H7"/>
    <mergeCell ref="A13:B13"/>
    <mergeCell ref="I7:M7"/>
    <mergeCell ref="A17:B17"/>
    <mergeCell ref="A15:B15"/>
    <mergeCell ref="A16:B16"/>
    <mergeCell ref="C13:M13"/>
    <mergeCell ref="C14:M14"/>
    <mergeCell ref="J19:M19"/>
    <mergeCell ref="J20:M20"/>
    <mergeCell ref="C16:M16"/>
    <mergeCell ref="A14:B14"/>
    <mergeCell ref="A21:B21"/>
    <mergeCell ref="A19:B19"/>
    <mergeCell ref="E19:G19"/>
    <mergeCell ref="E21:G21"/>
    <mergeCell ref="C18:M18"/>
    <mergeCell ref="A18:B18"/>
  </mergeCells>
  <printOptions horizontalCentered="1"/>
  <pageMargins left="0.1968503937007874" right="0.1968503937007874" top="1.3779527559055118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71">
      <selection activeCell="G80" sqref="G80"/>
    </sheetView>
  </sheetViews>
  <sheetFormatPr defaultColWidth="9.00390625" defaultRowHeight="16.5"/>
  <cols>
    <col min="1" max="1" width="14.50390625" style="0" customWidth="1"/>
  </cols>
  <sheetData>
    <row r="1" spans="1:2" ht="21">
      <c r="A1" s="31" t="s">
        <v>109</v>
      </c>
      <c r="B1" s="31" t="s">
        <v>108</v>
      </c>
    </row>
    <row r="2" spans="1:2" ht="21">
      <c r="A2" s="31"/>
      <c r="B2" s="31"/>
    </row>
    <row r="3" spans="1:2" ht="21">
      <c r="A3" s="45" t="s">
        <v>143</v>
      </c>
      <c r="B3" s="45">
        <v>89</v>
      </c>
    </row>
    <row r="4" spans="1:2" ht="21">
      <c r="A4" s="31"/>
      <c r="B4" s="31"/>
    </row>
    <row r="5" spans="1:2" ht="21">
      <c r="A5" s="31" t="s">
        <v>144</v>
      </c>
      <c r="B5" s="31">
        <v>117</v>
      </c>
    </row>
    <row r="6" spans="1:2" ht="21">
      <c r="A6" s="31"/>
      <c r="B6" s="31"/>
    </row>
    <row r="7" spans="1:2" ht="21">
      <c r="A7" s="31" t="s">
        <v>110</v>
      </c>
      <c r="B7" s="31">
        <v>117</v>
      </c>
    </row>
    <row r="8" spans="1:2" ht="21">
      <c r="A8" s="31"/>
      <c r="B8" s="31"/>
    </row>
    <row r="9" spans="1:2" ht="21">
      <c r="A9" s="31" t="s">
        <v>111</v>
      </c>
      <c r="B9" s="31">
        <v>83</v>
      </c>
    </row>
    <row r="10" spans="1:2" ht="21">
      <c r="A10" s="31"/>
      <c r="B10" s="31"/>
    </row>
    <row r="11" spans="1:2" ht="21">
      <c r="A11" s="31" t="s">
        <v>112</v>
      </c>
      <c r="B11" s="31">
        <v>62</v>
      </c>
    </row>
    <row r="12" spans="1:2" ht="21">
      <c r="A12" s="31"/>
      <c r="B12" s="31"/>
    </row>
    <row r="13" spans="1:2" ht="21">
      <c r="A13" s="31" t="s">
        <v>113</v>
      </c>
      <c r="B13" s="31">
        <v>38</v>
      </c>
    </row>
    <row r="14" spans="1:2" ht="21">
      <c r="A14" s="31"/>
      <c r="B14" s="31"/>
    </row>
    <row r="15" spans="1:2" ht="21">
      <c r="A15" s="31" t="s">
        <v>114</v>
      </c>
      <c r="B15" s="31"/>
    </row>
    <row r="16" spans="1:2" ht="21">
      <c r="A16" s="31"/>
      <c r="B16" s="31"/>
    </row>
    <row r="17" spans="1:2" ht="21">
      <c r="A17" s="31" t="s">
        <v>115</v>
      </c>
      <c r="B17" s="31">
        <v>102</v>
      </c>
    </row>
    <row r="18" spans="1:2" ht="21">
      <c r="A18" s="31"/>
      <c r="B18" s="31"/>
    </row>
    <row r="19" spans="1:2" ht="21">
      <c r="A19" s="31" t="s">
        <v>116</v>
      </c>
      <c r="B19" s="31">
        <v>114</v>
      </c>
    </row>
    <row r="20" spans="1:2" ht="21">
      <c r="A20" s="31"/>
      <c r="B20" s="31"/>
    </row>
    <row r="21" spans="1:2" ht="21">
      <c r="A21" s="31" t="s">
        <v>117</v>
      </c>
      <c r="B21" s="31">
        <v>96</v>
      </c>
    </row>
    <row r="22" spans="1:2" ht="21">
      <c r="A22" s="31"/>
      <c r="B22" s="31"/>
    </row>
    <row r="23" spans="1:2" ht="21">
      <c r="A23" s="31" t="s">
        <v>118</v>
      </c>
      <c r="B23" s="31">
        <v>85</v>
      </c>
    </row>
    <row r="24" spans="1:2" ht="21">
      <c r="A24" s="31"/>
      <c r="B24" s="31"/>
    </row>
    <row r="25" spans="1:2" ht="21">
      <c r="A25" s="31" t="s">
        <v>119</v>
      </c>
      <c r="B25" s="31">
        <v>26</v>
      </c>
    </row>
    <row r="26" spans="1:2" ht="21">
      <c r="A26" s="31"/>
      <c r="B26" s="31"/>
    </row>
    <row r="27" spans="1:2" ht="21">
      <c r="A27" s="31" t="s">
        <v>120</v>
      </c>
      <c r="B27" s="31">
        <v>30</v>
      </c>
    </row>
    <row r="28" spans="1:2" ht="21">
      <c r="A28" s="31"/>
      <c r="B28" s="31"/>
    </row>
    <row r="29" spans="1:2" ht="21">
      <c r="A29" s="31" t="s">
        <v>121</v>
      </c>
      <c r="B29" s="31">
        <v>140</v>
      </c>
    </row>
    <row r="30" spans="1:2" ht="21">
      <c r="A30" s="31"/>
      <c r="B30" s="31"/>
    </row>
    <row r="31" spans="1:2" ht="21">
      <c r="A31" s="31" t="s">
        <v>122</v>
      </c>
      <c r="B31" s="31">
        <v>130</v>
      </c>
    </row>
    <row r="32" spans="1:2" ht="21">
      <c r="A32" s="31"/>
      <c r="B32" s="31"/>
    </row>
    <row r="33" spans="1:2" ht="21">
      <c r="A33" s="31" t="s">
        <v>123</v>
      </c>
      <c r="B33" s="31">
        <v>83</v>
      </c>
    </row>
    <row r="34" spans="1:2" ht="21">
      <c r="A34" s="31"/>
      <c r="B34" s="31"/>
    </row>
    <row r="35" spans="1:2" ht="21">
      <c r="A35" s="31" t="s">
        <v>124</v>
      </c>
      <c r="B35" s="31">
        <v>58</v>
      </c>
    </row>
    <row r="36" spans="1:2" ht="21">
      <c r="A36" s="31"/>
      <c r="B36" s="31"/>
    </row>
    <row r="37" spans="1:2" ht="21">
      <c r="A37" s="31" t="s">
        <v>125</v>
      </c>
      <c r="B37" s="31">
        <v>52</v>
      </c>
    </row>
    <row r="38" spans="1:2" ht="21">
      <c r="A38" s="31"/>
      <c r="B38" s="31"/>
    </row>
    <row r="39" spans="1:2" ht="21">
      <c r="A39" s="31" t="s">
        <v>126</v>
      </c>
      <c r="B39" s="31">
        <v>68</v>
      </c>
    </row>
    <row r="40" spans="1:2" ht="21">
      <c r="A40" s="31"/>
      <c r="B40" s="31"/>
    </row>
    <row r="41" spans="1:2" ht="21">
      <c r="A41" s="31" t="s">
        <v>127</v>
      </c>
      <c r="B41" s="31">
        <v>159</v>
      </c>
    </row>
    <row r="42" spans="1:2" ht="21">
      <c r="A42" s="31"/>
      <c r="B42" s="31"/>
    </row>
    <row r="43" spans="1:2" ht="21">
      <c r="A43" s="31" t="s">
        <v>128</v>
      </c>
      <c r="B43" s="31">
        <v>147</v>
      </c>
    </row>
    <row r="44" spans="1:2" ht="21">
      <c r="A44" s="31"/>
      <c r="B44" s="31"/>
    </row>
    <row r="45" spans="1:2" ht="21">
      <c r="A45" s="31" t="s">
        <v>129</v>
      </c>
      <c r="B45" s="31">
        <v>124</v>
      </c>
    </row>
    <row r="46" spans="1:2" ht="21">
      <c r="A46" s="31"/>
      <c r="B46" s="31"/>
    </row>
    <row r="47" spans="1:2" ht="21">
      <c r="A47" s="31" t="s">
        <v>130</v>
      </c>
      <c r="B47" s="31">
        <v>100</v>
      </c>
    </row>
    <row r="48" spans="1:2" ht="21">
      <c r="A48" s="31"/>
      <c r="B48" s="31"/>
    </row>
    <row r="49" spans="1:2" ht="21">
      <c r="A49" s="31" t="s">
        <v>131</v>
      </c>
      <c r="B49" s="31">
        <v>79</v>
      </c>
    </row>
    <row r="50" spans="1:2" ht="21">
      <c r="A50" s="31"/>
      <c r="B50" s="31"/>
    </row>
    <row r="51" spans="1:2" ht="21">
      <c r="A51" s="31" t="s">
        <v>132</v>
      </c>
      <c r="B51" s="31">
        <v>154</v>
      </c>
    </row>
    <row r="52" spans="1:2" ht="21">
      <c r="A52" s="31"/>
      <c r="B52" s="31"/>
    </row>
    <row r="53" spans="1:2" ht="21">
      <c r="A53" s="31" t="s">
        <v>133</v>
      </c>
      <c r="B53" s="31">
        <v>179</v>
      </c>
    </row>
    <row r="54" spans="1:2" ht="21">
      <c r="A54" s="31"/>
      <c r="B54" s="31"/>
    </row>
    <row r="55" spans="1:2" ht="21">
      <c r="A55" s="31" t="s">
        <v>134</v>
      </c>
      <c r="B55" s="31">
        <v>167</v>
      </c>
    </row>
    <row r="56" spans="1:2" ht="21">
      <c r="A56" s="31"/>
      <c r="B56" s="31"/>
    </row>
    <row r="57" spans="1:2" ht="21">
      <c r="A57" s="31" t="s">
        <v>135</v>
      </c>
      <c r="B57" s="31">
        <v>85</v>
      </c>
    </row>
    <row r="58" spans="1:2" ht="21">
      <c r="A58" s="31"/>
      <c r="B58" s="31"/>
    </row>
    <row r="59" spans="1:2" ht="21">
      <c r="A59" s="31" t="s">
        <v>136</v>
      </c>
      <c r="B59" s="31">
        <v>223</v>
      </c>
    </row>
    <row r="60" spans="1:2" ht="21">
      <c r="A60" s="31"/>
      <c r="B60" s="31"/>
    </row>
    <row r="61" spans="1:2" ht="21">
      <c r="A61" s="31" t="s">
        <v>137</v>
      </c>
      <c r="B61" s="31">
        <v>110</v>
      </c>
    </row>
    <row r="62" spans="1:2" ht="21">
      <c r="A62" s="31"/>
      <c r="B62" s="31"/>
    </row>
    <row r="63" spans="1:2" ht="21">
      <c r="A63" s="31" t="s">
        <v>138</v>
      </c>
      <c r="B63" s="31">
        <v>140</v>
      </c>
    </row>
    <row r="64" spans="1:2" ht="21">
      <c r="A64" s="31"/>
      <c r="B64" s="31"/>
    </row>
    <row r="65" spans="1:2" ht="21">
      <c r="A65" s="31" t="s">
        <v>139</v>
      </c>
      <c r="B65" s="31">
        <v>181</v>
      </c>
    </row>
    <row r="66" spans="1:2" ht="21">
      <c r="A66" s="31"/>
      <c r="B66" s="31"/>
    </row>
    <row r="67" spans="1:2" ht="21">
      <c r="A67" s="31" t="s">
        <v>161</v>
      </c>
      <c r="B67" s="31">
        <v>82</v>
      </c>
    </row>
    <row r="68" spans="1:2" ht="21">
      <c r="A68" s="31"/>
      <c r="B68" s="31"/>
    </row>
    <row r="69" spans="1:2" ht="21">
      <c r="A69" s="31" t="s">
        <v>160</v>
      </c>
      <c r="B69" s="31">
        <v>83</v>
      </c>
    </row>
    <row r="70" spans="1:2" ht="21">
      <c r="A70" s="31"/>
      <c r="B70" s="31"/>
    </row>
    <row r="71" spans="1:2" ht="21">
      <c r="A71" s="31" t="s">
        <v>140</v>
      </c>
      <c r="B71" s="31">
        <v>37</v>
      </c>
    </row>
    <row r="72" spans="1:2" ht="21">
      <c r="A72" s="31"/>
      <c r="B72" s="31"/>
    </row>
    <row r="73" spans="1:2" ht="21">
      <c r="A73" s="31" t="s">
        <v>141</v>
      </c>
      <c r="B73" s="31">
        <v>69</v>
      </c>
    </row>
    <row r="74" spans="1:2" ht="21">
      <c r="A74" s="31"/>
      <c r="B74" s="31"/>
    </row>
    <row r="75" spans="1:28" ht="21">
      <c r="A75" s="31" t="s">
        <v>159</v>
      </c>
      <c r="B75" s="31">
        <v>71</v>
      </c>
      <c r="AB75" t="s">
        <v>142</v>
      </c>
    </row>
    <row r="77" spans="1:29" ht="21">
      <c r="A77" s="53" t="s">
        <v>169</v>
      </c>
      <c r="B77" s="31">
        <v>106</v>
      </c>
      <c r="AB77">
        <v>0</v>
      </c>
      <c r="AC77" t="s">
        <v>142</v>
      </c>
    </row>
    <row r="79" spans="1:2" ht="21">
      <c r="A79" s="31" t="s">
        <v>180</v>
      </c>
      <c r="B79" s="31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M77"/>
  <sheetViews>
    <sheetView view="pageBreakPreview" zoomScale="75" zoomScaleSheetLayoutView="75" zoomScalePageLayoutView="0" workbookViewId="0" topLeftCell="A1">
      <selection activeCell="Q45" sqref="Q45:Q46"/>
    </sheetView>
  </sheetViews>
  <sheetFormatPr defaultColWidth="9.00390625" defaultRowHeight="16.5"/>
  <cols>
    <col min="1" max="1" width="9.00390625" style="6" customWidth="1"/>
    <col min="2" max="44" width="4.625" style="6" customWidth="1"/>
    <col min="45" max="16384" width="9.00390625" style="6" customWidth="1"/>
  </cols>
  <sheetData>
    <row r="1" spans="5:39" ht="9.75" customHeigh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AK1" s="7"/>
      <c r="AL1" s="114" t="s">
        <v>11</v>
      </c>
      <c r="AM1" s="130" t="s">
        <v>0</v>
      </c>
    </row>
    <row r="2" spans="5:39" ht="9.75" customHeight="1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AK2" s="8"/>
      <c r="AL2" s="115"/>
      <c r="AM2" s="131"/>
    </row>
    <row r="3" spans="5:39" ht="9.75" customHeight="1">
      <c r="E3" s="125" t="s">
        <v>91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5"/>
      <c r="AK3" s="114" t="s">
        <v>10</v>
      </c>
      <c r="AL3" s="112">
        <v>150</v>
      </c>
      <c r="AM3" s="119" t="s">
        <v>1</v>
      </c>
    </row>
    <row r="4" spans="5:39" ht="9.75" customHeight="1"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5"/>
      <c r="AK4" s="115"/>
      <c r="AL4" s="113"/>
      <c r="AM4" s="120"/>
    </row>
    <row r="5" spans="5:39" ht="9.75" customHeight="1"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00" t="s">
        <v>9</v>
      </c>
      <c r="AK5" s="93">
        <f>ROUND('公厘數'!AJ5*3.068*1.05,0)</f>
        <v>143</v>
      </c>
      <c r="AL5" s="112">
        <v>27</v>
      </c>
      <c r="AM5" s="119" t="s">
        <v>1</v>
      </c>
    </row>
    <row r="6" spans="5:39" ht="9.75" customHeight="1"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01"/>
      <c r="AK6" s="94"/>
      <c r="AL6" s="113"/>
      <c r="AM6" s="120"/>
    </row>
    <row r="7" spans="5:39" ht="9.75" customHeight="1"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00" t="s">
        <v>5</v>
      </c>
      <c r="AJ7" s="112">
        <v>26</v>
      </c>
      <c r="AK7" s="93">
        <f>ROUND('公厘數'!AJ7*3.068*1.05,0)</f>
        <v>130</v>
      </c>
      <c r="AL7" s="112">
        <v>29</v>
      </c>
      <c r="AM7" s="119" t="s">
        <v>1</v>
      </c>
    </row>
    <row r="8" spans="5:39" ht="9.75" customHeight="1"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/>
      <c r="AI8" s="101"/>
      <c r="AJ8" s="113"/>
      <c r="AK8" s="94"/>
      <c r="AL8" s="113"/>
      <c r="AM8" s="120"/>
    </row>
    <row r="9" spans="5:39" ht="9.75" customHeight="1"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00" t="s">
        <v>6</v>
      </c>
      <c r="AI9" s="93">
        <f>ROUND('公厘數'!AH9*3.068*1.05,0)</f>
        <v>43</v>
      </c>
      <c r="AJ9" s="93">
        <f>ROUND('公厘數'!AI9*3.068*1.05,0)</f>
        <v>84</v>
      </c>
      <c r="AK9" s="93">
        <f>ROUND('公厘數'!AJ9*3.068*1.05,0)</f>
        <v>102</v>
      </c>
      <c r="AL9" s="112">
        <v>61</v>
      </c>
      <c r="AM9" s="119" t="s">
        <v>1</v>
      </c>
    </row>
    <row r="10" spans="5:39" ht="9.75" customHeight="1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1"/>
      <c r="AI10" s="94"/>
      <c r="AJ10" s="94"/>
      <c r="AK10" s="94"/>
      <c r="AL10" s="113"/>
      <c r="AM10" s="120"/>
    </row>
    <row r="11" spans="5:39" ht="9.75" customHeight="1"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100" t="s">
        <v>60</v>
      </c>
      <c r="AH11" s="93">
        <f>ROUND('公厘數'!AG11*3.068*1.05,0)</f>
        <v>26</v>
      </c>
      <c r="AI11" s="93">
        <f>ROUND('公厘數'!AH11*3.068*1.05,0)</f>
        <v>54</v>
      </c>
      <c r="AJ11" s="93">
        <f>ROUND('公厘數'!AI11*3.068*1.05,0)</f>
        <v>97</v>
      </c>
      <c r="AK11" s="93">
        <f>ROUND('公厘數'!AJ11*3.068*1.05,0)</f>
        <v>100</v>
      </c>
      <c r="AL11" s="112">
        <v>58</v>
      </c>
      <c r="AM11" s="119" t="s">
        <v>1</v>
      </c>
    </row>
    <row r="12" spans="5:39" ht="9.75" customHeight="1">
      <c r="E12" s="125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5"/>
      <c r="AG12" s="101"/>
      <c r="AH12" s="94"/>
      <c r="AI12" s="94"/>
      <c r="AJ12" s="94"/>
      <c r="AK12" s="94"/>
      <c r="AL12" s="113"/>
      <c r="AM12" s="120"/>
    </row>
    <row r="13" spans="5:39" ht="9.75" customHeight="1"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3" t="s">
        <v>61</v>
      </c>
      <c r="AG13" s="104">
        <f>ROUND('公厘數'!AF13*3.068*1.05,0)</f>
        <v>38</v>
      </c>
      <c r="AH13" s="104">
        <f>ROUND('公厘數'!AG13*3.068*1.05,0)</f>
        <v>62</v>
      </c>
      <c r="AI13" s="104">
        <f>ROUND('公厘數'!AH13*3.068*1.05,0)</f>
        <v>83</v>
      </c>
      <c r="AJ13" s="104">
        <f>ROUND('公厘數'!AI13*3.068*1.05,0)</f>
        <v>117</v>
      </c>
      <c r="AK13" s="104">
        <f>ROUND('公厘數'!AJ13*3.068*1.05,0)</f>
        <v>117</v>
      </c>
      <c r="AL13" s="121">
        <v>89</v>
      </c>
      <c r="AM13" s="119" t="s">
        <v>1</v>
      </c>
    </row>
    <row r="14" spans="5:39" ht="9.75" customHeight="1"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4"/>
      <c r="AG14" s="105"/>
      <c r="AH14" s="105"/>
      <c r="AI14" s="105"/>
      <c r="AJ14" s="105"/>
      <c r="AK14" s="105"/>
      <c r="AL14" s="122"/>
      <c r="AM14" s="120"/>
    </row>
    <row r="15" spans="5:39" ht="9.75" customHeight="1"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5"/>
      <c r="AE15" s="100" t="s">
        <v>62</v>
      </c>
      <c r="AF15" s="104">
        <f>ROUND('公厘數'!AE15*3.068*1.05,0)</f>
        <v>102</v>
      </c>
      <c r="AG15" s="93">
        <f>ROUND('公厘數'!AF15*3.068*1.05,0)</f>
        <v>82</v>
      </c>
      <c r="AH15" s="93">
        <f>ROUND('公厘數'!AG15*3.068*1.05,0)</f>
        <v>72</v>
      </c>
      <c r="AI15" s="112">
        <v>39</v>
      </c>
      <c r="AJ15" s="112">
        <v>26</v>
      </c>
      <c r="AK15" s="93">
        <f>ROUND('公厘數'!AJ15*3.068*1.05,0)</f>
        <v>155</v>
      </c>
      <c r="AL15" s="112">
        <v>44</v>
      </c>
      <c r="AM15" s="119" t="s">
        <v>1</v>
      </c>
    </row>
    <row r="16" spans="5:39" ht="9.75" customHeight="1"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5"/>
      <c r="AE16" s="101"/>
      <c r="AF16" s="105"/>
      <c r="AG16" s="94"/>
      <c r="AH16" s="94"/>
      <c r="AI16" s="113"/>
      <c r="AJ16" s="113"/>
      <c r="AK16" s="94"/>
      <c r="AL16" s="113"/>
      <c r="AM16" s="120"/>
    </row>
    <row r="17" spans="5:39" ht="9.75" customHeight="1"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00" t="s">
        <v>3</v>
      </c>
      <c r="AE17" s="93">
        <f>ROUND('公厘數'!AD17*3.068*1.05,0)</f>
        <v>36</v>
      </c>
      <c r="AF17" s="104">
        <f>ROUND('公厘數'!AE17*3.068*1.05,0)</f>
        <v>114</v>
      </c>
      <c r="AG17" s="93">
        <f>ROUND('公厘數'!AF17*3.068*1.05,0)</f>
        <v>59</v>
      </c>
      <c r="AH17" s="93">
        <f>ROUND('公厘數'!AG17*3.068*1.05,0)</f>
        <v>49</v>
      </c>
      <c r="AI17" s="112">
        <v>26</v>
      </c>
      <c r="AJ17" s="93">
        <f>ROUND('公厘數'!AI17*3.068*1.05,0)</f>
        <v>66</v>
      </c>
      <c r="AK17" s="93">
        <f>ROUND('公厘數'!AJ17*3.068*1.05,0)</f>
        <v>121</v>
      </c>
      <c r="AL17" s="112">
        <v>47</v>
      </c>
      <c r="AM17" s="119" t="s">
        <v>1</v>
      </c>
    </row>
    <row r="18" spans="3:39" ht="9.75" customHeight="1"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101"/>
      <c r="AE18" s="94"/>
      <c r="AF18" s="105"/>
      <c r="AG18" s="94"/>
      <c r="AH18" s="94"/>
      <c r="AI18" s="113"/>
      <c r="AJ18" s="94"/>
      <c r="AK18" s="94"/>
      <c r="AL18" s="113"/>
      <c r="AM18" s="120"/>
    </row>
    <row r="19" spans="4:39" ht="9.75" customHeight="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00" t="s">
        <v>63</v>
      </c>
      <c r="AD19" s="93">
        <f>ROUND('公厘數'!AC19*3.068*1.05,0)</f>
        <v>20</v>
      </c>
      <c r="AE19" s="93">
        <f>ROUND('公厘數'!AD19*3.068*1.05,0)</f>
        <v>54</v>
      </c>
      <c r="AF19" s="104">
        <f>ROUND('公厘數'!AE19*3.068*1.05,0)</f>
        <v>96</v>
      </c>
      <c r="AG19" s="93">
        <f>ROUND('公厘數'!AF19*3.068*1.05,0)</f>
        <v>45</v>
      </c>
      <c r="AH19" s="93">
        <f>ROUND('公厘數'!AG19*3.068*1.05,0)</f>
        <v>41</v>
      </c>
      <c r="AI19" s="93">
        <f>ROUND('公厘數'!AH19*3.068*1.05,0)</f>
        <v>34</v>
      </c>
      <c r="AJ19" s="93">
        <f>ROUND('公厘數'!AI19*3.068*1.05,0)</f>
        <v>85</v>
      </c>
      <c r="AK19" s="93">
        <f>ROUND('公厘數'!AJ19*3.068*1.05,0)</f>
        <v>98</v>
      </c>
      <c r="AL19" s="112">
        <v>52</v>
      </c>
      <c r="AM19" s="119" t="s">
        <v>1</v>
      </c>
    </row>
    <row r="20" spans="3:39" ht="9.75" customHeight="1">
      <c r="C20" s="95" t="s">
        <v>58</v>
      </c>
      <c r="D20" s="96"/>
      <c r="E20" s="96"/>
      <c r="F20" s="96"/>
      <c r="G20" s="96"/>
      <c r="H20" s="96"/>
      <c r="I20" s="96"/>
      <c r="J20" s="96"/>
      <c r="K20" s="96"/>
      <c r="L20" s="26"/>
      <c r="M20" s="95" t="s">
        <v>65</v>
      </c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26"/>
      <c r="Y20" s="5"/>
      <c r="Z20" s="5"/>
      <c r="AA20" s="5"/>
      <c r="AB20" s="5"/>
      <c r="AC20" s="101"/>
      <c r="AD20" s="94"/>
      <c r="AE20" s="94"/>
      <c r="AF20" s="105"/>
      <c r="AG20" s="94"/>
      <c r="AH20" s="94"/>
      <c r="AI20" s="94"/>
      <c r="AJ20" s="94"/>
      <c r="AK20" s="94"/>
      <c r="AL20" s="113"/>
      <c r="AM20" s="120"/>
    </row>
    <row r="21" spans="3:39" ht="9.75" customHeight="1">
      <c r="C21" s="96"/>
      <c r="D21" s="96"/>
      <c r="E21" s="96"/>
      <c r="F21" s="96"/>
      <c r="G21" s="96"/>
      <c r="H21" s="96"/>
      <c r="I21" s="96"/>
      <c r="J21" s="96"/>
      <c r="K21" s="96"/>
      <c r="L21" s="26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26"/>
      <c r="Y21" s="5"/>
      <c r="Z21" s="5"/>
      <c r="AA21" s="5"/>
      <c r="AB21" s="100" t="s">
        <v>7</v>
      </c>
      <c r="AC21" s="93">
        <f>ROUND('公厘數'!AB21*3.068*1.05,0)</f>
        <v>25</v>
      </c>
      <c r="AD21" s="112">
        <v>57</v>
      </c>
      <c r="AE21" s="93">
        <f>ROUND('公厘數'!AD21*3.068*1.05,0)</f>
        <v>86</v>
      </c>
      <c r="AF21" s="104">
        <f>ROUND('公厘數'!AE21*3.068*1.05,0)</f>
        <v>85</v>
      </c>
      <c r="AG21" s="93">
        <f>ROUND('公厘數'!AF21*3.068*1.05,0)</f>
        <v>49</v>
      </c>
      <c r="AH21" s="112">
        <v>26</v>
      </c>
      <c r="AI21" s="93">
        <f>ROUND('公厘數'!AH21*3.068*1.05,0)</f>
        <v>59</v>
      </c>
      <c r="AJ21" s="93">
        <f>ROUND('公厘數'!AI21*3.068*1.05,0)</f>
        <v>103</v>
      </c>
      <c r="AK21" s="112">
        <v>98</v>
      </c>
      <c r="AL21" s="112">
        <v>77</v>
      </c>
      <c r="AM21" s="119" t="s">
        <v>1</v>
      </c>
    </row>
    <row r="22" spans="3:39" ht="9.75" customHeight="1">
      <c r="C22" s="96"/>
      <c r="D22" s="96"/>
      <c r="E22" s="96"/>
      <c r="F22" s="96"/>
      <c r="G22" s="96"/>
      <c r="H22" s="96"/>
      <c r="I22" s="96"/>
      <c r="J22" s="96"/>
      <c r="K22" s="96"/>
      <c r="L22" s="26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26"/>
      <c r="Y22" s="5"/>
      <c r="Z22" s="5"/>
      <c r="AA22" s="5"/>
      <c r="AB22" s="101"/>
      <c r="AC22" s="94"/>
      <c r="AD22" s="113"/>
      <c r="AE22" s="94"/>
      <c r="AF22" s="105"/>
      <c r="AG22" s="94"/>
      <c r="AH22" s="113"/>
      <c r="AI22" s="94"/>
      <c r="AJ22" s="94"/>
      <c r="AK22" s="113"/>
      <c r="AL22" s="113"/>
      <c r="AM22" s="120"/>
    </row>
    <row r="23" spans="3:39" ht="9.75" customHeight="1">
      <c r="C23" s="96"/>
      <c r="D23" s="96"/>
      <c r="E23" s="96"/>
      <c r="F23" s="96"/>
      <c r="G23" s="96"/>
      <c r="H23" s="96"/>
      <c r="I23" s="96"/>
      <c r="J23" s="96"/>
      <c r="K23" s="96"/>
      <c r="L23" s="26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26"/>
      <c r="Y23" s="5"/>
      <c r="Z23" s="5"/>
      <c r="AA23" s="100" t="s">
        <v>64</v>
      </c>
      <c r="AB23" s="93">
        <f>ROUND('公厘數'!AA23*3.068*1.05,0)</f>
        <v>56</v>
      </c>
      <c r="AC23" s="93">
        <f>ROUND('公厘數'!AB23*3.068*1.05,0)</f>
        <v>70</v>
      </c>
      <c r="AD23" s="93">
        <f>ROUND('公厘數'!AC23*3.068*1.05,0)</f>
        <v>88</v>
      </c>
      <c r="AE23" s="93">
        <f>ROUND('公厘數'!AD23*3.068*1.05,0)</f>
        <v>101</v>
      </c>
      <c r="AF23" s="121">
        <v>26</v>
      </c>
      <c r="AG23" s="112">
        <v>26</v>
      </c>
      <c r="AH23" s="93">
        <f>ROUND('公厘數'!AG23*3.068*1.05,0)</f>
        <v>36</v>
      </c>
      <c r="AI23" s="93">
        <f>ROUND('公厘數'!AH23*3.068*1.05,0)</f>
        <v>75</v>
      </c>
      <c r="AJ23" s="93">
        <f>ROUND('公厘數'!AI23*3.068*1.05,0)</f>
        <v>120</v>
      </c>
      <c r="AK23" s="112">
        <v>97</v>
      </c>
      <c r="AL23" s="112">
        <v>77</v>
      </c>
      <c r="AM23" s="119" t="s">
        <v>1</v>
      </c>
    </row>
    <row r="24" spans="3:39" ht="9.75" customHeight="1">
      <c r="C24" s="96"/>
      <c r="D24" s="96"/>
      <c r="E24" s="96"/>
      <c r="F24" s="96"/>
      <c r="G24" s="96"/>
      <c r="H24" s="96"/>
      <c r="I24" s="96"/>
      <c r="J24" s="96"/>
      <c r="K24" s="96"/>
      <c r="L24" s="26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26"/>
      <c r="Y24" s="5"/>
      <c r="Z24" s="5"/>
      <c r="AA24" s="101"/>
      <c r="AB24" s="94"/>
      <c r="AC24" s="94"/>
      <c r="AD24" s="94"/>
      <c r="AE24" s="94"/>
      <c r="AF24" s="122"/>
      <c r="AG24" s="113"/>
      <c r="AH24" s="94"/>
      <c r="AI24" s="94"/>
      <c r="AJ24" s="94"/>
      <c r="AK24" s="113"/>
      <c r="AL24" s="113"/>
      <c r="AM24" s="120"/>
    </row>
    <row r="25" spans="3:39" ht="9.75" customHeight="1">
      <c r="C25" s="96"/>
      <c r="D25" s="96"/>
      <c r="E25" s="96"/>
      <c r="F25" s="96"/>
      <c r="G25" s="96"/>
      <c r="H25" s="96"/>
      <c r="I25" s="96"/>
      <c r="J25" s="96"/>
      <c r="K25" s="96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26"/>
      <c r="Y25" s="5"/>
      <c r="Z25" s="100" t="s">
        <v>2</v>
      </c>
      <c r="AA25" s="112">
        <v>32</v>
      </c>
      <c r="AB25" s="93">
        <f>ROUND('公厘數'!AA25*3.068*1.05,0)</f>
        <v>83</v>
      </c>
      <c r="AC25" s="93">
        <f>ROUND('公厘數'!AB25*3.068*1.05,0)</f>
        <v>114</v>
      </c>
      <c r="AD25" s="93">
        <f>ROUND('公厘數'!AC25*3.068*1.05,0)</f>
        <v>132</v>
      </c>
      <c r="AE25" s="93">
        <f>ROUND('公厘數'!AD25*3.068*1.05,0)</f>
        <v>143</v>
      </c>
      <c r="AF25" s="121">
        <v>30</v>
      </c>
      <c r="AG25" s="112">
        <v>52</v>
      </c>
      <c r="AH25" s="93">
        <f>ROUND('公厘數'!AG25*3.068*1.05,0)</f>
        <v>65</v>
      </c>
      <c r="AI25" s="93">
        <f>ROUND('公厘數'!AH25*3.068*1.05,0)</f>
        <v>113</v>
      </c>
      <c r="AJ25" s="93">
        <f>ROUND('公厘數'!AI25*3.068*1.05,0)</f>
        <v>131</v>
      </c>
      <c r="AK25" s="93">
        <f>ROUND('公厘數'!AJ25*3.068*1.05,0)</f>
        <v>104</v>
      </c>
      <c r="AL25" s="112">
        <v>110</v>
      </c>
      <c r="AM25" s="119" t="s">
        <v>1</v>
      </c>
    </row>
    <row r="26" spans="13:39" ht="9.75" customHeight="1"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5"/>
      <c r="Y26" s="5"/>
      <c r="Z26" s="101"/>
      <c r="AA26" s="113"/>
      <c r="AB26" s="94"/>
      <c r="AC26" s="94"/>
      <c r="AD26" s="94"/>
      <c r="AE26" s="94"/>
      <c r="AF26" s="122"/>
      <c r="AG26" s="113"/>
      <c r="AH26" s="94"/>
      <c r="AI26" s="94"/>
      <c r="AJ26" s="94"/>
      <c r="AK26" s="94"/>
      <c r="AL26" s="113"/>
      <c r="AM26" s="120"/>
    </row>
    <row r="27" spans="3:39" ht="9.75" customHeight="1">
      <c r="C27" s="95" t="s">
        <v>59</v>
      </c>
      <c r="D27" s="96"/>
      <c r="E27" s="96"/>
      <c r="F27" s="96"/>
      <c r="G27" s="96"/>
      <c r="H27" s="96"/>
      <c r="I27" s="96"/>
      <c r="J27" s="96"/>
      <c r="K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5"/>
      <c r="Y27" s="100" t="s">
        <v>66</v>
      </c>
      <c r="Z27" s="93">
        <f>ROUND('公厘數'!Y27*3.068*1.05,0)</f>
        <v>159</v>
      </c>
      <c r="AA27" s="93">
        <f>ROUND('公厘數'!Z27*3.068*1.05,0)</f>
        <v>116</v>
      </c>
      <c r="AB27" s="93">
        <f>ROUND('公厘數'!AA27*3.068*1.05,0)</f>
        <v>75</v>
      </c>
      <c r="AC27" s="93">
        <f>ROUND('公厘數'!AB27*3.068*1.05,0)</f>
        <v>50</v>
      </c>
      <c r="AD27" s="112">
        <v>30</v>
      </c>
      <c r="AE27" s="112">
        <v>26</v>
      </c>
      <c r="AF27" s="104">
        <f>ROUND('公厘數'!AE27*3.068*1.05,0)</f>
        <v>140</v>
      </c>
      <c r="AG27" s="93">
        <f>ROUND('公厘數'!AF27*3.068*1.05,0)</f>
        <v>96</v>
      </c>
      <c r="AH27" s="93">
        <f>ROUND('公厘數'!AG27*3.068*1.05,0)</f>
        <v>86</v>
      </c>
      <c r="AI27" s="112">
        <v>49</v>
      </c>
      <c r="AJ27" s="112">
        <v>26</v>
      </c>
      <c r="AK27" s="93">
        <f>ROUND('公厘數'!AJ27*3.068*1.05,0)</f>
        <v>150</v>
      </c>
      <c r="AL27" s="112">
        <v>54</v>
      </c>
      <c r="AM27" s="119" t="s">
        <v>1</v>
      </c>
    </row>
    <row r="28" spans="3:39" ht="9.75" customHeight="1">
      <c r="C28" s="96"/>
      <c r="D28" s="96"/>
      <c r="E28" s="96"/>
      <c r="F28" s="96"/>
      <c r="G28" s="96"/>
      <c r="H28" s="96"/>
      <c r="I28" s="96"/>
      <c r="J28" s="96"/>
      <c r="K28" s="96"/>
      <c r="O28" s="25"/>
      <c r="W28" s="5"/>
      <c r="X28" s="5"/>
      <c r="Y28" s="101"/>
      <c r="Z28" s="94"/>
      <c r="AA28" s="94"/>
      <c r="AB28" s="94"/>
      <c r="AC28" s="94"/>
      <c r="AD28" s="113"/>
      <c r="AE28" s="113"/>
      <c r="AF28" s="105"/>
      <c r="AG28" s="94"/>
      <c r="AH28" s="94"/>
      <c r="AI28" s="113"/>
      <c r="AJ28" s="113"/>
      <c r="AK28" s="94"/>
      <c r="AL28" s="113"/>
      <c r="AM28" s="120"/>
    </row>
    <row r="29" spans="3:39" ht="9.75" customHeight="1">
      <c r="C29" s="96"/>
      <c r="D29" s="96"/>
      <c r="E29" s="96"/>
      <c r="F29" s="96"/>
      <c r="G29" s="96"/>
      <c r="H29" s="96"/>
      <c r="I29" s="96"/>
      <c r="J29" s="96"/>
      <c r="K29" s="96"/>
      <c r="O29" s="25"/>
      <c r="W29" s="5"/>
      <c r="X29" s="100" t="s">
        <v>67</v>
      </c>
      <c r="Y29" s="93">
        <f>ROUND('公厘數'!X29*3.068*1.05,0)</f>
        <v>73</v>
      </c>
      <c r="Z29" s="93">
        <f>ROUND('公厘數'!Y29*3.068*1.05,0)</f>
        <v>149</v>
      </c>
      <c r="AA29" s="93">
        <f>ROUND('公厘數'!Z29*3.068*1.05,0)</f>
        <v>95</v>
      </c>
      <c r="AB29" s="112">
        <v>33</v>
      </c>
      <c r="AC29" s="93">
        <f>ROUND('公厘數'!AB29*3.068*1.05,0)</f>
        <v>32</v>
      </c>
      <c r="AD29" s="93">
        <f>ROUND('公厘數'!AC29*3.068*1.05,0)</f>
        <v>38</v>
      </c>
      <c r="AE29" s="93">
        <f>ROUND('公厘數'!AD29*3.068*1.05,0)</f>
        <v>83</v>
      </c>
      <c r="AF29" s="104">
        <f>ROUND('公厘數'!AE29*3.068*1.05,0)</f>
        <v>130</v>
      </c>
      <c r="AG29" s="93">
        <f>ROUND('公厘數'!AF29*3.068*1.05,0)</f>
        <v>80</v>
      </c>
      <c r="AH29" s="93">
        <f>ROUND('公厘數'!AG29*3.068*1.05,0)</f>
        <v>69</v>
      </c>
      <c r="AI29" s="93">
        <f>ROUND('公厘數'!AH29*3.068*1.05,0)</f>
        <v>62</v>
      </c>
      <c r="AJ29" s="93">
        <f>ROUND('公厘數'!AI29*3.068*1.05,0)</f>
        <v>108</v>
      </c>
      <c r="AK29" s="93">
        <f>ROUND('公厘數'!AJ29*3.068*1.05,0)</f>
        <v>107</v>
      </c>
      <c r="AL29" s="112">
        <v>87</v>
      </c>
      <c r="AM29" s="119" t="s">
        <v>1</v>
      </c>
    </row>
    <row r="30" spans="3:39" ht="9.75" customHeight="1">
      <c r="C30" s="96"/>
      <c r="D30" s="96"/>
      <c r="E30" s="96"/>
      <c r="F30" s="96"/>
      <c r="G30" s="96"/>
      <c r="H30" s="96"/>
      <c r="I30" s="96"/>
      <c r="J30" s="96"/>
      <c r="K30" s="96"/>
      <c r="O30" s="25"/>
      <c r="W30" s="5"/>
      <c r="X30" s="101"/>
      <c r="Y30" s="94"/>
      <c r="Z30" s="94"/>
      <c r="AA30" s="94"/>
      <c r="AB30" s="113"/>
      <c r="AC30" s="94"/>
      <c r="AD30" s="94"/>
      <c r="AE30" s="94"/>
      <c r="AF30" s="105"/>
      <c r="AG30" s="94"/>
      <c r="AH30" s="94"/>
      <c r="AI30" s="94"/>
      <c r="AJ30" s="94"/>
      <c r="AK30" s="94"/>
      <c r="AL30" s="113"/>
      <c r="AM30" s="120"/>
    </row>
    <row r="31" spans="3:39" ht="9.75" customHeight="1">
      <c r="C31" s="96"/>
      <c r="D31" s="96"/>
      <c r="E31" s="96"/>
      <c r="F31" s="96"/>
      <c r="G31" s="96"/>
      <c r="H31" s="96"/>
      <c r="I31" s="96"/>
      <c r="J31" s="96"/>
      <c r="K31" s="96"/>
      <c r="O31" s="25"/>
      <c r="P31" s="5"/>
      <c r="Q31" s="5"/>
      <c r="R31" s="5"/>
      <c r="S31" s="5"/>
      <c r="T31" s="5"/>
      <c r="U31" s="5"/>
      <c r="V31" s="5"/>
      <c r="W31" s="100" t="s">
        <v>68</v>
      </c>
      <c r="X31" s="93">
        <f>ROUND('公厘數'!W31*3.068*1.05,0)</f>
        <v>51</v>
      </c>
      <c r="Y31" s="93">
        <f>ROUND('公厘數'!X31*3.068*1.05,0)</f>
        <v>91</v>
      </c>
      <c r="Z31" s="93">
        <f>ROUND('公厘數'!Y31*3.068*1.05,0)</f>
        <v>86</v>
      </c>
      <c r="AA31" s="93">
        <f>ROUND('公厘數'!Z31*3.068*1.05,0)</f>
        <v>67</v>
      </c>
      <c r="AB31" s="93">
        <f>ROUND('公厘數'!AA31*3.068*1.05,0)</f>
        <v>28</v>
      </c>
      <c r="AC31" s="112">
        <v>48</v>
      </c>
      <c r="AD31" s="93">
        <f>ROUND('公厘數'!AC31*3.068*1.05,0)</f>
        <v>65</v>
      </c>
      <c r="AE31" s="93">
        <f>ROUND('公厘數'!AD31*3.068*1.05,0)</f>
        <v>99</v>
      </c>
      <c r="AF31" s="104">
        <f>ROUND('公厘數'!AE31*2.695*1.05,0)</f>
        <v>83</v>
      </c>
      <c r="AG31" s="93">
        <f>ROUND('公厘數'!AF31*2.695*1.05,0)</f>
        <v>58</v>
      </c>
      <c r="AH31" s="93">
        <f>ROUND('公厘數'!AG31*2.695*1.05,0)</f>
        <v>55</v>
      </c>
      <c r="AI31" s="93">
        <f>ROUND('公厘數'!AH31*2.695*1.05,0)</f>
        <v>78</v>
      </c>
      <c r="AJ31" s="93">
        <f>ROUND('公厘數'!AI31*2.695*1.05,0)</f>
        <v>91</v>
      </c>
      <c r="AK31" s="112">
        <f>ROUND('公厘數'!AJ31*2.695*1.05,0)</f>
        <v>50</v>
      </c>
      <c r="AL31" s="112">
        <v>101</v>
      </c>
      <c r="AM31" s="119" t="s">
        <v>1</v>
      </c>
    </row>
    <row r="32" spans="3:39" ht="9.75" customHeight="1">
      <c r="C32" s="96"/>
      <c r="D32" s="96"/>
      <c r="E32" s="96"/>
      <c r="F32" s="96"/>
      <c r="G32" s="96"/>
      <c r="H32" s="96"/>
      <c r="I32" s="96"/>
      <c r="J32" s="96"/>
      <c r="K32" s="96"/>
      <c r="O32" s="25"/>
      <c r="P32" s="5"/>
      <c r="Q32" s="5"/>
      <c r="R32" s="5"/>
      <c r="S32" s="5"/>
      <c r="T32" s="5"/>
      <c r="U32" s="5"/>
      <c r="V32" s="5"/>
      <c r="W32" s="101"/>
      <c r="X32" s="94"/>
      <c r="Y32" s="94"/>
      <c r="Z32" s="94"/>
      <c r="AA32" s="94"/>
      <c r="AB32" s="94"/>
      <c r="AC32" s="113"/>
      <c r="AD32" s="94"/>
      <c r="AE32" s="94"/>
      <c r="AF32" s="105"/>
      <c r="AG32" s="94"/>
      <c r="AH32" s="94"/>
      <c r="AI32" s="94"/>
      <c r="AJ32" s="94"/>
      <c r="AK32" s="113"/>
      <c r="AL32" s="113"/>
      <c r="AM32" s="120"/>
    </row>
    <row r="33" spans="3:39" ht="9.75" customHeight="1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5"/>
      <c r="P33" s="5"/>
      <c r="Q33" s="5"/>
      <c r="R33" s="5"/>
      <c r="S33" s="5"/>
      <c r="T33" s="5"/>
      <c r="U33" s="5"/>
      <c r="V33" s="100" t="s">
        <v>69</v>
      </c>
      <c r="W33" s="93">
        <f>ROUND('公厘數'!V33*3.068*1.05,0)</f>
        <v>30</v>
      </c>
      <c r="X33" s="93">
        <f>ROUND('公厘數'!W33*3.068*1.05,0)</f>
        <v>62</v>
      </c>
      <c r="Y33" s="93">
        <f>ROUND('公厘數'!X33*3.068*1.05,0)</f>
        <v>113</v>
      </c>
      <c r="Z33" s="93">
        <f>ROUND('公厘數'!Y33*3.068*1.05,0)</f>
        <v>56</v>
      </c>
      <c r="AA33" s="112">
        <v>27</v>
      </c>
      <c r="AB33" s="112">
        <v>30</v>
      </c>
      <c r="AC33" s="93">
        <f>ROUND('公厘數'!AB33*3.068*1.05,0)</f>
        <v>47</v>
      </c>
      <c r="AD33" s="93">
        <f>ROUND('公厘數'!AC33*3.068*1.05,0)</f>
        <v>75</v>
      </c>
      <c r="AE33" s="93">
        <f>ROUND('公厘數'!AD33*3.068*1.05,0)</f>
        <v>97</v>
      </c>
      <c r="AF33" s="104">
        <f>ROUND('公厘數'!AE33*3.068*1.05,0)</f>
        <v>58</v>
      </c>
      <c r="AG33" s="112">
        <v>30</v>
      </c>
      <c r="AH33" s="93">
        <f>ROUND('公厘數'!AG33*3.068*1.05,0)</f>
        <v>43</v>
      </c>
      <c r="AI33" s="93">
        <f>ROUND('公厘數'!AH33*3.068*1.05,0)</f>
        <v>72</v>
      </c>
      <c r="AJ33" s="93">
        <f>ROUND('公厘數'!AI33*3.068*1.05,0)</f>
        <v>85</v>
      </c>
      <c r="AK33" s="112">
        <v>71</v>
      </c>
      <c r="AL33" s="112">
        <v>88</v>
      </c>
      <c r="AM33" s="119" t="s">
        <v>1</v>
      </c>
    </row>
    <row r="34" spans="3:39" ht="9.75" customHeight="1">
      <c r="C34" s="98" t="s">
        <v>90</v>
      </c>
      <c r="D34" s="99"/>
      <c r="E34" s="99"/>
      <c r="F34" s="99"/>
      <c r="G34" s="99"/>
      <c r="H34" s="99"/>
      <c r="I34" s="99"/>
      <c r="J34" s="26"/>
      <c r="O34" s="25"/>
      <c r="P34" s="5"/>
      <c r="Q34" s="5"/>
      <c r="R34" s="5"/>
      <c r="S34" s="5"/>
      <c r="T34" s="5"/>
      <c r="U34" s="5"/>
      <c r="V34" s="101"/>
      <c r="W34" s="94"/>
      <c r="X34" s="94"/>
      <c r="Y34" s="94"/>
      <c r="Z34" s="94"/>
      <c r="AA34" s="113"/>
      <c r="AB34" s="113"/>
      <c r="AC34" s="94"/>
      <c r="AD34" s="94"/>
      <c r="AE34" s="94"/>
      <c r="AF34" s="105"/>
      <c r="AG34" s="113"/>
      <c r="AH34" s="94"/>
      <c r="AI34" s="94"/>
      <c r="AJ34" s="94"/>
      <c r="AK34" s="113"/>
      <c r="AL34" s="113"/>
      <c r="AM34" s="120"/>
    </row>
    <row r="35" spans="3:39" ht="9.75" customHeight="1">
      <c r="C35" s="99"/>
      <c r="D35" s="99"/>
      <c r="E35" s="99"/>
      <c r="F35" s="99"/>
      <c r="G35" s="99"/>
      <c r="H35" s="99"/>
      <c r="I35" s="99"/>
      <c r="J35" s="26"/>
      <c r="O35" s="25"/>
      <c r="P35" s="5"/>
      <c r="Q35" s="5"/>
      <c r="R35" s="5"/>
      <c r="S35" s="5"/>
      <c r="T35" s="5"/>
      <c r="U35" s="100" t="s">
        <v>70</v>
      </c>
      <c r="V35" s="93">
        <f>ROUND('公厘數'!U35*3.068*1.05,0)</f>
        <v>69</v>
      </c>
      <c r="W35" s="93">
        <f>ROUND('公厘數'!V35*3.068*1.05,0)</f>
        <v>99</v>
      </c>
      <c r="X35" s="93">
        <f>ROUND('公厘數'!W35*3.068*1.05,0)</f>
        <v>132</v>
      </c>
      <c r="Y35" s="93">
        <f>ROUND('公厘數'!X35*3.068*1.05,0)</f>
        <v>175</v>
      </c>
      <c r="Z35" s="112">
        <v>26</v>
      </c>
      <c r="AA35" s="112">
        <v>56</v>
      </c>
      <c r="AB35" s="93">
        <f>ROUND('公厘數'!AA35*3.068*1.05,0)</f>
        <v>96</v>
      </c>
      <c r="AC35" s="93">
        <f>ROUND('公厘數'!AB35*3.068*1.05,0)</f>
        <v>127</v>
      </c>
      <c r="AD35" s="93">
        <f>ROUND('公厘數'!AC35*3.068*1.05,0)</f>
        <v>146</v>
      </c>
      <c r="AE35" s="93">
        <f>ROUND('公厘數'!AD35*3.068*1.05,0)</f>
        <v>157</v>
      </c>
      <c r="AF35" s="121">
        <v>52</v>
      </c>
      <c r="AG35" s="112">
        <v>75</v>
      </c>
      <c r="AH35" s="93">
        <f>ROUND('公厘數'!AG35*3.068*1.05,0)</f>
        <v>94</v>
      </c>
      <c r="AI35" s="93">
        <f>ROUND('公厘數'!AH35*3.068*1.05,0)</f>
        <v>133</v>
      </c>
      <c r="AJ35" s="93">
        <f>ROUND('公厘數'!AI35*3.068*1.05,0)</f>
        <v>174</v>
      </c>
      <c r="AK35" s="93">
        <f>ROUND('公厘數'!AJ35*3.068*1.05,0)</f>
        <v>77</v>
      </c>
      <c r="AL35" s="112">
        <v>133</v>
      </c>
      <c r="AM35" s="106" t="s">
        <v>1</v>
      </c>
    </row>
    <row r="36" spans="3:39" ht="9.75" customHeight="1">
      <c r="C36" s="99"/>
      <c r="D36" s="99"/>
      <c r="E36" s="99"/>
      <c r="F36" s="99"/>
      <c r="G36" s="99"/>
      <c r="H36" s="99"/>
      <c r="I36" s="99"/>
      <c r="J36" s="26"/>
      <c r="O36" s="25"/>
      <c r="P36" s="5"/>
      <c r="Q36" s="5"/>
      <c r="R36" s="5"/>
      <c r="S36" s="5"/>
      <c r="T36" s="5"/>
      <c r="U36" s="101"/>
      <c r="V36" s="94"/>
      <c r="W36" s="94"/>
      <c r="X36" s="94"/>
      <c r="Y36" s="94"/>
      <c r="Z36" s="113"/>
      <c r="AA36" s="113"/>
      <c r="AB36" s="94"/>
      <c r="AC36" s="94"/>
      <c r="AD36" s="94"/>
      <c r="AE36" s="94"/>
      <c r="AF36" s="122"/>
      <c r="AG36" s="113"/>
      <c r="AH36" s="94"/>
      <c r="AI36" s="94"/>
      <c r="AJ36" s="94"/>
      <c r="AK36" s="94"/>
      <c r="AL36" s="113"/>
      <c r="AM36" s="118"/>
    </row>
    <row r="37" spans="3:39" ht="9.75" customHeight="1">
      <c r="C37" s="99"/>
      <c r="D37" s="99"/>
      <c r="E37" s="99"/>
      <c r="F37" s="99"/>
      <c r="G37" s="99"/>
      <c r="H37" s="99"/>
      <c r="I37" s="99"/>
      <c r="J37" s="26"/>
      <c r="O37" s="25"/>
      <c r="P37" s="5"/>
      <c r="Q37" s="5"/>
      <c r="R37" s="5"/>
      <c r="S37" s="5"/>
      <c r="T37" s="100" t="s">
        <v>71</v>
      </c>
      <c r="U37" s="112">
        <v>29</v>
      </c>
      <c r="V37" s="110">
        <v>35</v>
      </c>
      <c r="W37" s="93">
        <f>ROUND('公厘數'!V37*3.068*1.05,0)</f>
        <v>73</v>
      </c>
      <c r="X37" s="93">
        <f>ROUND('公厘數'!W37*3.068*1.05,0)</f>
        <v>106</v>
      </c>
      <c r="Y37" s="93">
        <f>ROUND('公厘數'!X37*3.068*1.05,0)</f>
        <v>149</v>
      </c>
      <c r="Z37" s="93">
        <f>ROUND('公厘數'!Y37*3.068*1.05,0)</f>
        <v>38</v>
      </c>
      <c r="AA37" s="112">
        <v>27</v>
      </c>
      <c r="AB37" s="93">
        <f>ROUND('公厘數'!AA37*3.068*1.05,0)</f>
        <v>70</v>
      </c>
      <c r="AC37" s="93">
        <f>ROUND('公厘數'!AB37*3.068*1.05,0)</f>
        <v>101</v>
      </c>
      <c r="AD37" s="93">
        <f>ROUND('公厘數'!AC37*3.068*1.05,0)</f>
        <v>119</v>
      </c>
      <c r="AE37" s="93">
        <f>ROUND('公厘數'!AD37*3.068*1.05,0)</f>
        <v>130</v>
      </c>
      <c r="AF37" s="104">
        <f>ROUND('公厘數'!AE37*3.068*1.05,0)</f>
        <v>68</v>
      </c>
      <c r="AG37" s="112">
        <v>47</v>
      </c>
      <c r="AH37" s="93">
        <f>ROUND('公厘數'!AG37*3.068*1.05,0)</f>
        <v>69</v>
      </c>
      <c r="AI37" s="93">
        <f>ROUND('公厘數'!AH37*3.068*1.05,0)</f>
        <v>107</v>
      </c>
      <c r="AJ37" s="93">
        <f>ROUND('公厘數'!AI37*3.068*1.05,0)</f>
        <v>148</v>
      </c>
      <c r="AK37" s="110">
        <v>72</v>
      </c>
      <c r="AL37" s="112">
        <v>104</v>
      </c>
      <c r="AM37" s="106" t="s">
        <v>1</v>
      </c>
    </row>
    <row r="38" spans="3:39" ht="9.75" customHeight="1">
      <c r="C38" s="99"/>
      <c r="D38" s="99"/>
      <c r="E38" s="99"/>
      <c r="F38" s="99"/>
      <c r="G38" s="99"/>
      <c r="H38" s="99"/>
      <c r="I38" s="99"/>
      <c r="J38" s="26"/>
      <c r="O38" s="25"/>
      <c r="P38" s="5"/>
      <c r="Q38" s="5"/>
      <c r="R38" s="5"/>
      <c r="S38" s="5"/>
      <c r="T38" s="101"/>
      <c r="U38" s="113"/>
      <c r="V38" s="111"/>
      <c r="W38" s="94"/>
      <c r="X38" s="94"/>
      <c r="Y38" s="94"/>
      <c r="Z38" s="94"/>
      <c r="AA38" s="113"/>
      <c r="AB38" s="94"/>
      <c r="AC38" s="94"/>
      <c r="AD38" s="94"/>
      <c r="AE38" s="94"/>
      <c r="AF38" s="105"/>
      <c r="AG38" s="113"/>
      <c r="AH38" s="94"/>
      <c r="AI38" s="94"/>
      <c r="AJ38" s="94"/>
      <c r="AK38" s="111"/>
      <c r="AL38" s="113"/>
      <c r="AM38" s="118"/>
    </row>
    <row r="39" spans="3:39" ht="9.75" customHeight="1">
      <c r="C39" s="99"/>
      <c r="D39" s="99"/>
      <c r="E39" s="99"/>
      <c r="F39" s="99"/>
      <c r="G39" s="99"/>
      <c r="H39" s="99"/>
      <c r="I39" s="99"/>
      <c r="J39" s="26"/>
      <c r="O39" s="25"/>
      <c r="P39" s="5"/>
      <c r="Q39" s="5"/>
      <c r="R39" s="5"/>
      <c r="S39" s="100" t="s">
        <v>72</v>
      </c>
      <c r="T39" s="93">
        <f>ROUND('公厘數'!S39*3.068*1.05,0)</f>
        <v>167</v>
      </c>
      <c r="U39" s="93">
        <f>ROUND('公厘數'!T39*3.068*1.05,0)</f>
        <v>194</v>
      </c>
      <c r="V39" s="93">
        <f>ROUND('公厘數'!U39*3.068*1.05,0)</f>
        <v>121</v>
      </c>
      <c r="W39" s="93">
        <f>ROUND('公厘數'!V39*3.068*1.05,0)</f>
        <v>109</v>
      </c>
      <c r="X39" s="93">
        <f>ROUND('公厘數'!W39*3.068*1.05,0)</f>
        <v>87</v>
      </c>
      <c r="Y39" s="112">
        <v>26</v>
      </c>
      <c r="Z39" s="93">
        <f>ROUND('公厘數'!Y39*3.068*1.05,0)</f>
        <v>165</v>
      </c>
      <c r="AA39" s="93">
        <f>ROUND('公厘數'!Z39*3.068*1.05,0)</f>
        <v>134</v>
      </c>
      <c r="AB39" s="93">
        <f>ROUND('公厘數'!AA39*3.068*1.05,0)</f>
        <v>93</v>
      </c>
      <c r="AC39" s="93">
        <f>ROUND('公厘數'!AB39*3.068*1.05,0)</f>
        <v>68</v>
      </c>
      <c r="AD39" s="93">
        <f>ROUND('公厘數'!AC39*3.068*1.05,0)</f>
        <v>50</v>
      </c>
      <c r="AE39" s="112">
        <v>26</v>
      </c>
      <c r="AF39" s="104">
        <f>ROUND('公厘數'!AE39*3.068*1.05,0)</f>
        <v>159</v>
      </c>
      <c r="AG39" s="93">
        <f>ROUND('公厘數'!AF39*3.068*1.05,0)</f>
        <v>115</v>
      </c>
      <c r="AH39" s="93">
        <f>ROUND('公厘數'!AG39*3.068*1.05,0)</f>
        <v>105</v>
      </c>
      <c r="AI39" s="93">
        <f>ROUND('公厘數'!AH39*3.068*1.05,0)</f>
        <v>58</v>
      </c>
      <c r="AJ39" s="112">
        <v>40</v>
      </c>
      <c r="AK39" s="93">
        <f>ROUND('公厘數'!AJ39*3.068*1.05,0)</f>
        <v>168</v>
      </c>
      <c r="AL39" s="112">
        <v>68</v>
      </c>
      <c r="AM39" s="106" t="s">
        <v>1</v>
      </c>
    </row>
    <row r="40" spans="3:39" ht="9.75" customHeight="1">
      <c r="C40" s="99"/>
      <c r="D40" s="99"/>
      <c r="E40" s="99"/>
      <c r="F40" s="99"/>
      <c r="G40" s="99"/>
      <c r="H40" s="99"/>
      <c r="I40" s="99"/>
      <c r="J40" s="26"/>
      <c r="O40" s="25"/>
      <c r="P40" s="5"/>
      <c r="Q40" s="5"/>
      <c r="R40" s="5"/>
      <c r="S40" s="101"/>
      <c r="T40" s="94"/>
      <c r="U40" s="94"/>
      <c r="V40" s="94"/>
      <c r="W40" s="94"/>
      <c r="X40" s="94"/>
      <c r="Y40" s="113"/>
      <c r="Z40" s="94"/>
      <c r="AA40" s="94"/>
      <c r="AB40" s="94"/>
      <c r="AC40" s="94"/>
      <c r="AD40" s="94"/>
      <c r="AE40" s="113"/>
      <c r="AF40" s="105"/>
      <c r="AG40" s="94"/>
      <c r="AH40" s="94"/>
      <c r="AI40" s="94"/>
      <c r="AJ40" s="113"/>
      <c r="AK40" s="94"/>
      <c r="AL40" s="113"/>
      <c r="AM40" s="106"/>
    </row>
    <row r="41" spans="3:39" ht="9.75" customHeight="1">
      <c r="C41" s="99"/>
      <c r="D41" s="99"/>
      <c r="E41" s="99"/>
      <c r="F41" s="99"/>
      <c r="G41" s="99"/>
      <c r="H41" s="99"/>
      <c r="I41" s="99"/>
      <c r="J41" s="25"/>
      <c r="O41" s="25"/>
      <c r="P41" s="5"/>
      <c r="Q41" s="5"/>
      <c r="R41" s="100" t="s">
        <v>4</v>
      </c>
      <c r="S41" s="93">
        <f>ROUND('公厘數'!R41*3.068*1.05,0)</f>
        <v>91</v>
      </c>
      <c r="T41" s="93">
        <f>ROUND('公厘數'!S41*3.068*1.05,0)</f>
        <v>132</v>
      </c>
      <c r="U41" s="93">
        <f>ROUND('公厘數'!T41*3.068*1.05,0)</f>
        <v>158</v>
      </c>
      <c r="V41" s="93">
        <f>ROUND('公厘數'!U41*3.068*1.05,0)</f>
        <v>89</v>
      </c>
      <c r="W41" s="93">
        <f>ROUND('公厘數'!V41*3.068*1.05,0)</f>
        <v>61</v>
      </c>
      <c r="X41" s="112">
        <v>66</v>
      </c>
      <c r="Y41" s="93">
        <f>ROUND('公厘數'!X41*3.068*1.05,0)</f>
        <v>100</v>
      </c>
      <c r="Z41" s="93">
        <f>ROUND('公厘數'!Y41*3.068*1.05,0)</f>
        <v>145</v>
      </c>
      <c r="AA41" s="93">
        <f>ROUND('公厘數'!Z41*3.068*1.05,0)</f>
        <v>118</v>
      </c>
      <c r="AB41" s="112">
        <v>135</v>
      </c>
      <c r="AC41" s="93">
        <f>ROUND('公厘數'!AB41*3.068*1.05,0)</f>
        <v>88</v>
      </c>
      <c r="AD41" s="112">
        <v>78</v>
      </c>
      <c r="AE41" s="93">
        <f>ROUND('公厘數'!AD41*3.068*1.05,0)</f>
        <v>123</v>
      </c>
      <c r="AF41" s="104">
        <f>ROUND('公厘數'!AE41*3.068*1.05,0)</f>
        <v>147</v>
      </c>
      <c r="AG41" s="93">
        <f>ROUND('公厘數'!AF41*3.068*1.05,0)</f>
        <v>120</v>
      </c>
      <c r="AH41" s="93">
        <f>ROUND('公厘數'!AG41*3.068*1.05,0)</f>
        <v>112</v>
      </c>
      <c r="AI41" s="112">
        <v>96</v>
      </c>
      <c r="AJ41" s="93">
        <f>ROUND('公厘數'!AI41*3.068*1.05,0)</f>
        <v>149</v>
      </c>
      <c r="AK41" s="93">
        <f>ROUND('公厘數'!AJ41*3.068*1.05,0)</f>
        <v>117</v>
      </c>
      <c r="AL41" s="112">
        <v>125</v>
      </c>
      <c r="AM41" s="106" t="s">
        <v>1</v>
      </c>
    </row>
    <row r="42" spans="3:39" ht="9.75" customHeight="1">
      <c r="C42" s="99"/>
      <c r="D42" s="99"/>
      <c r="E42" s="99"/>
      <c r="F42" s="99"/>
      <c r="G42" s="99"/>
      <c r="H42" s="99"/>
      <c r="I42" s="99"/>
      <c r="J42" s="25"/>
      <c r="O42" s="5"/>
      <c r="P42" s="5"/>
      <c r="Q42" s="5"/>
      <c r="R42" s="101"/>
      <c r="S42" s="94"/>
      <c r="T42" s="94"/>
      <c r="U42" s="94"/>
      <c r="V42" s="94"/>
      <c r="W42" s="94"/>
      <c r="X42" s="113"/>
      <c r="Y42" s="94"/>
      <c r="Z42" s="94"/>
      <c r="AA42" s="94"/>
      <c r="AB42" s="113"/>
      <c r="AC42" s="94"/>
      <c r="AD42" s="113"/>
      <c r="AE42" s="94"/>
      <c r="AF42" s="105"/>
      <c r="AG42" s="94"/>
      <c r="AH42" s="94"/>
      <c r="AI42" s="113"/>
      <c r="AJ42" s="94"/>
      <c r="AK42" s="94"/>
      <c r="AL42" s="113"/>
      <c r="AM42" s="106"/>
    </row>
    <row r="43" spans="3:39" ht="9.75" customHeight="1">
      <c r="C43" s="99"/>
      <c r="D43" s="99"/>
      <c r="E43" s="99"/>
      <c r="F43" s="99"/>
      <c r="G43" s="99"/>
      <c r="H43" s="99"/>
      <c r="I43" s="99"/>
      <c r="J43" s="25"/>
      <c r="O43" s="5"/>
      <c r="P43" s="5"/>
      <c r="Q43" s="100" t="s">
        <v>73</v>
      </c>
      <c r="R43" s="93">
        <f>ROUND('公厘數'!Q43*3.068*1.05,0)</f>
        <v>26</v>
      </c>
      <c r="S43" s="93">
        <f>ROUND('公厘數'!R43*3.068*1.05,0)</f>
        <v>109</v>
      </c>
      <c r="T43" s="93">
        <f>ROUND('公厘數'!S43*3.068*1.05,0)</f>
        <v>109</v>
      </c>
      <c r="U43" s="93">
        <f>ROUND('公厘數'!T43*3.068*1.05,0)</f>
        <v>135</v>
      </c>
      <c r="V43" s="93">
        <f>ROUND('公厘數'!U43*3.068*1.05,0)</f>
        <v>63</v>
      </c>
      <c r="W43" s="93">
        <f>ROUND('公厘數'!V43*3.068*1.05,0)</f>
        <v>38</v>
      </c>
      <c r="X43" s="93">
        <f>ROUND('公厘數'!W43*3.068*1.05,0)</f>
        <v>28</v>
      </c>
      <c r="Y43" s="93">
        <f>ROUND('公厘數'!X43*3.068*1.05,0)</f>
        <v>95</v>
      </c>
      <c r="Z43" s="93">
        <f>ROUND('公厘數'!Y43*3.068*1.05,0)</f>
        <v>121</v>
      </c>
      <c r="AA43" s="93">
        <f>ROUND('公厘數'!Z43*3.068*1.05,0)</f>
        <v>95</v>
      </c>
      <c r="AB43" s="93">
        <f>ROUND('公厘數'!AA43*3.068*1.05,0)</f>
        <v>49</v>
      </c>
      <c r="AC43" s="93">
        <f>ROUND('公厘數'!AB43*3.068*1.05,0)</f>
        <v>65</v>
      </c>
      <c r="AD43" s="93">
        <f>ROUND('公厘數'!AC43*3.068*1.05,0)</f>
        <v>60</v>
      </c>
      <c r="AE43" s="93">
        <f>ROUND('公厘數'!AD43*3.068*1.05,0)</f>
        <v>114</v>
      </c>
      <c r="AF43" s="104">
        <f>ROUND('公厘數'!AE43*3.068*1.05,0)</f>
        <v>124</v>
      </c>
      <c r="AG43" s="93">
        <f>ROUND('公厘數'!AF43*3.068*1.05,0)</f>
        <v>97</v>
      </c>
      <c r="AH43" s="112">
        <v>61</v>
      </c>
      <c r="AI43" s="93">
        <f>ROUND('公厘數'!AH43*3.068*1.05,0)</f>
        <v>101</v>
      </c>
      <c r="AJ43" s="93">
        <f>ROUND('公厘數'!AI43*3.068*1.05,0)</f>
        <v>143</v>
      </c>
      <c r="AK43" s="93">
        <f>ROUND('公厘數'!AJ43*3.068*1.05,0)</f>
        <v>94</v>
      </c>
      <c r="AL43" s="112">
        <v>117</v>
      </c>
      <c r="AM43" s="106" t="s">
        <v>1</v>
      </c>
    </row>
    <row r="44" spans="3:39" ht="9.75" customHeight="1">
      <c r="C44" s="96"/>
      <c r="D44" s="96"/>
      <c r="E44" s="96"/>
      <c r="F44" s="96"/>
      <c r="G44" s="96"/>
      <c r="H44" s="96"/>
      <c r="I44" s="96"/>
      <c r="J44" s="25"/>
      <c r="O44" s="5"/>
      <c r="P44" s="5"/>
      <c r="Q44" s="101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105"/>
      <c r="AG44" s="94"/>
      <c r="AH44" s="113"/>
      <c r="AI44" s="94"/>
      <c r="AJ44" s="94"/>
      <c r="AK44" s="94"/>
      <c r="AL44" s="113"/>
      <c r="AM44" s="106"/>
    </row>
    <row r="45" spans="3:39" ht="9.75" customHeight="1">
      <c r="C45" s="96"/>
      <c r="D45" s="96"/>
      <c r="E45" s="96"/>
      <c r="F45" s="96"/>
      <c r="G45" s="96"/>
      <c r="H45" s="96"/>
      <c r="I45" s="96"/>
      <c r="J45" s="25"/>
      <c r="O45" s="5"/>
      <c r="P45" s="100" t="s">
        <v>74</v>
      </c>
      <c r="Q45" s="93">
        <f>ROUND('公厘數'!P45*3.068*1.05,0)</f>
        <v>63</v>
      </c>
      <c r="R45" s="93">
        <f>ROUND('公厘數'!Q45*3.068*1.05,0)</f>
        <v>86</v>
      </c>
      <c r="S45" s="93">
        <f>ROUND('公厘數'!R45*3.068*1.05,0)</f>
        <v>134</v>
      </c>
      <c r="T45" s="93">
        <f>ROUND('公厘數'!S45*3.068*1.05,0)</f>
        <v>70</v>
      </c>
      <c r="U45" s="93">
        <f>ROUND('公厘數'!T45*3.068*1.05,0)</f>
        <v>96</v>
      </c>
      <c r="V45" s="93">
        <f>ROUND('公厘數'!U45*3.068*1.05,0)</f>
        <v>42</v>
      </c>
      <c r="W45" s="112">
        <v>28</v>
      </c>
      <c r="X45" s="93">
        <f>ROUND('公厘數'!W45*3.068*1.05,0)</f>
        <v>75</v>
      </c>
      <c r="Y45" s="93">
        <f>ROUND('公厘數'!X45*3.068*1.05,0)</f>
        <v>118</v>
      </c>
      <c r="Z45" s="93">
        <f>ROUND('公厘數'!Y45*3.068*1.05,0)</f>
        <v>96</v>
      </c>
      <c r="AA45" s="93">
        <f>ROUND('公厘數'!Z45*3.068*1.05,0)</f>
        <v>71</v>
      </c>
      <c r="AB45" s="93">
        <f>ROUND('公厘數'!AA45*3.068*1.05,0)</f>
        <v>61</v>
      </c>
      <c r="AC45" s="112">
        <v>76</v>
      </c>
      <c r="AD45" s="93">
        <f>ROUND('公厘數'!AC45*3.068*1.05,0)</f>
        <v>88</v>
      </c>
      <c r="AE45" s="93">
        <f>ROUND('公厘數'!AD45*3.068*1.05,0)</f>
        <v>128</v>
      </c>
      <c r="AF45" s="104">
        <f>ROUND('公厘數'!AE45*3.068*1.05,0)</f>
        <v>100</v>
      </c>
      <c r="AG45" s="93">
        <f>ROUND('公厘數'!AF45*3.068*1.05,0)</f>
        <v>72</v>
      </c>
      <c r="AH45" s="93">
        <f>ROUND('公厘數'!AG45*3.068*1.05,0)</f>
        <v>82</v>
      </c>
      <c r="AI45" s="93">
        <f>ROUND('公厘數'!AH45*3.068*1.05,0)</f>
        <v>112</v>
      </c>
      <c r="AJ45" s="93">
        <f>ROUND('公厘數'!AI45*3.068*1.05,0)</f>
        <v>153</v>
      </c>
      <c r="AK45" s="110">
        <v>45</v>
      </c>
      <c r="AL45" s="93">
        <f>ROUND('公厘數'!AK45*3.068*1.05,0)</f>
        <v>136</v>
      </c>
      <c r="AM45" s="106" t="s">
        <v>1</v>
      </c>
    </row>
    <row r="46" spans="3:39" ht="9.75" customHeight="1">
      <c r="C46" s="96"/>
      <c r="D46" s="96"/>
      <c r="E46" s="96"/>
      <c r="F46" s="96"/>
      <c r="G46" s="96"/>
      <c r="H46" s="96"/>
      <c r="I46" s="96"/>
      <c r="J46" s="25"/>
      <c r="O46" s="5"/>
      <c r="P46" s="101"/>
      <c r="Q46" s="94"/>
      <c r="R46" s="94"/>
      <c r="S46" s="94"/>
      <c r="T46" s="94"/>
      <c r="U46" s="94"/>
      <c r="V46" s="94"/>
      <c r="W46" s="113"/>
      <c r="X46" s="94"/>
      <c r="Y46" s="94"/>
      <c r="Z46" s="94"/>
      <c r="AA46" s="94"/>
      <c r="AB46" s="94"/>
      <c r="AC46" s="113"/>
      <c r="AD46" s="94"/>
      <c r="AE46" s="94"/>
      <c r="AF46" s="105"/>
      <c r="AG46" s="94"/>
      <c r="AH46" s="94"/>
      <c r="AI46" s="94"/>
      <c r="AJ46" s="94"/>
      <c r="AK46" s="111"/>
      <c r="AL46" s="94"/>
      <c r="AM46" s="106"/>
    </row>
    <row r="47" spans="3:39" ht="9.75" customHeight="1">
      <c r="C47" s="96"/>
      <c r="D47" s="96"/>
      <c r="E47" s="96"/>
      <c r="F47" s="96"/>
      <c r="G47" s="96"/>
      <c r="H47" s="96"/>
      <c r="I47" s="96"/>
      <c r="J47" s="25"/>
      <c r="O47" s="100" t="s">
        <v>75</v>
      </c>
      <c r="P47" s="93">
        <f>ROUND('公厘數'!O47*3.068*1.05,0)</f>
        <v>30</v>
      </c>
      <c r="Q47" s="93">
        <f>ROUND('公厘數'!P47*3.068*1.05,0)</f>
        <v>71</v>
      </c>
      <c r="R47" s="93">
        <f>ROUND('公厘數'!Q47*3.068*1.05,0)</f>
        <v>94</v>
      </c>
      <c r="S47" s="93">
        <f>ROUND('公厘數'!R47*3.068*1.05,0)</f>
        <v>143</v>
      </c>
      <c r="T47" s="93">
        <f>ROUND('公厘數'!S47*3.068*1.05,0)</f>
        <v>41</v>
      </c>
      <c r="U47" s="93">
        <f>ROUND('公厘數'!T47*3.068*1.05,0)</f>
        <v>68</v>
      </c>
      <c r="V47" s="112">
        <v>29</v>
      </c>
      <c r="W47" s="93">
        <f>ROUND('公厘數'!V47*3.068*1.05,0)</f>
        <v>34</v>
      </c>
      <c r="X47" s="93">
        <f>ROUND('公厘數'!W47*3.068*1.05,0)</f>
        <v>87</v>
      </c>
      <c r="Y47" s="93">
        <f>ROUND('公厘數'!X47*3.068*1.05,0)</f>
        <v>130</v>
      </c>
      <c r="Z47" s="93">
        <f>ROUND('公厘數'!Y47*3.068*1.05,0)</f>
        <v>68</v>
      </c>
      <c r="AA47" s="112">
        <v>26</v>
      </c>
      <c r="AB47" s="93">
        <f>ROUND('公厘數'!AA47*3.068*1.05,0)</f>
        <v>48</v>
      </c>
      <c r="AC47" s="93">
        <f>ROUND('公厘數'!AB47*3.068*1.05,0)</f>
        <v>75</v>
      </c>
      <c r="AD47" s="93">
        <f>ROUND('公厘數'!AC47*3.068*1.05,0)</f>
        <v>100</v>
      </c>
      <c r="AE47" s="93">
        <f>ROUND('公厘數'!AD47*3.068*1.05,0)</f>
        <v>115</v>
      </c>
      <c r="AF47" s="104">
        <f>ROUND('公厘數'!AE47*3.068*1.05,0)</f>
        <v>79</v>
      </c>
      <c r="AG47" s="112">
        <v>59</v>
      </c>
      <c r="AH47" s="93">
        <f>ROUND('公厘數'!AG47*3.068*1.05,0)</f>
        <v>63</v>
      </c>
      <c r="AI47" s="93">
        <f>ROUND('公厘數'!AH47*3.068*1.05,0)</f>
        <v>92</v>
      </c>
      <c r="AJ47" s="93">
        <f>ROUND('公厘數'!AI47*3.068*1.05,0)</f>
        <v>133</v>
      </c>
      <c r="AK47" s="93">
        <f>ROUND('公厘數'!AJ47*3.068*1.05,0)</f>
        <v>42</v>
      </c>
      <c r="AL47" s="112">
        <v>117</v>
      </c>
      <c r="AM47" s="106" t="s">
        <v>1</v>
      </c>
    </row>
    <row r="48" spans="10:39" ht="9.75" customHeight="1">
      <c r="J48" s="25"/>
      <c r="K48" s="25"/>
      <c r="L48" s="25"/>
      <c r="M48" s="25"/>
      <c r="N48" s="25"/>
      <c r="O48" s="101"/>
      <c r="P48" s="94"/>
      <c r="Q48" s="94"/>
      <c r="R48" s="94"/>
      <c r="S48" s="94"/>
      <c r="T48" s="94"/>
      <c r="U48" s="94"/>
      <c r="V48" s="113"/>
      <c r="W48" s="94"/>
      <c r="X48" s="94"/>
      <c r="Y48" s="94"/>
      <c r="Z48" s="94"/>
      <c r="AA48" s="113"/>
      <c r="AB48" s="94"/>
      <c r="AC48" s="94"/>
      <c r="AD48" s="94"/>
      <c r="AE48" s="94"/>
      <c r="AF48" s="105"/>
      <c r="AG48" s="113"/>
      <c r="AH48" s="94"/>
      <c r="AI48" s="94"/>
      <c r="AJ48" s="94"/>
      <c r="AK48" s="94"/>
      <c r="AL48" s="113"/>
      <c r="AM48" s="106"/>
    </row>
    <row r="49" spans="3:39" ht="9.75" customHeight="1">
      <c r="C49" s="128" t="s">
        <v>89</v>
      </c>
      <c r="D49" s="96"/>
      <c r="E49" s="96"/>
      <c r="F49" s="96"/>
      <c r="G49" s="96"/>
      <c r="H49" s="96"/>
      <c r="I49" s="96"/>
      <c r="J49" s="25"/>
      <c r="L49" s="5"/>
      <c r="M49" s="5"/>
      <c r="N49" s="100" t="s">
        <v>76</v>
      </c>
      <c r="O49" s="93">
        <f>ROUND('公厘數'!N49*2.695*1.05,0)</f>
        <v>108</v>
      </c>
      <c r="P49" s="93">
        <f>ROUND('公厘數'!O49*3.068*1.05,0)</f>
        <v>111</v>
      </c>
      <c r="Q49" s="93">
        <f>ROUND('公厘數'!P49*3.068*1.05,0)</f>
        <v>69</v>
      </c>
      <c r="R49" s="112">
        <v>33</v>
      </c>
      <c r="S49" s="93">
        <f>ROUND('公厘數'!R49*3.068*1.05,0)</f>
        <v>50</v>
      </c>
      <c r="T49" s="93">
        <f>ROUND('公厘數'!S49*3.068*1.05,0)</f>
        <v>159</v>
      </c>
      <c r="U49" s="93">
        <f>ROUND('公厘數'!T49*3.068*1.05,0)</f>
        <v>185</v>
      </c>
      <c r="V49" s="93">
        <f>ROUND('公厘數'!U49*3.068*1.05,0)</f>
        <v>99</v>
      </c>
      <c r="W49" s="93">
        <f>ROUND('公厘數'!V49*3.068*1.05,0)</f>
        <v>87</v>
      </c>
      <c r="X49" s="112">
        <v>33</v>
      </c>
      <c r="Y49" s="93">
        <f>ROUND('公厘數'!X49*3.068*1.05,0)</f>
        <v>59</v>
      </c>
      <c r="Z49" s="93">
        <f>ROUND('公厘數'!Y49*3.068*1.05,0)</f>
        <v>160</v>
      </c>
      <c r="AA49" s="93">
        <f>ROUND('公厘數'!Z49*3.068*1.05,0)</f>
        <v>129</v>
      </c>
      <c r="AB49" s="112">
        <v>102</v>
      </c>
      <c r="AC49" s="93">
        <f>ROUND('公厘數'!AB49*3.068*1.05,0)</f>
        <v>67</v>
      </c>
      <c r="AD49" s="112">
        <v>45</v>
      </c>
      <c r="AE49" s="93">
        <f>ROUND('公厘數'!AD49*3.068*1.05,0)</f>
        <v>75</v>
      </c>
      <c r="AF49" s="104">
        <f>ROUND('公厘數'!AE49*3.068*1.05,0)</f>
        <v>154</v>
      </c>
      <c r="AG49" s="93">
        <f>ROUND('公厘數'!AF49*3.068*1.05,0)</f>
        <v>110</v>
      </c>
      <c r="AH49" s="93">
        <f>ROUND('公厘數'!AG49*3.068*1.05,0)</f>
        <v>100</v>
      </c>
      <c r="AI49" s="112">
        <v>63</v>
      </c>
      <c r="AJ49" s="93">
        <f>ROUND('公厘數'!AI49*3.068*1.05,0)</f>
        <v>106</v>
      </c>
      <c r="AK49" s="93">
        <f>ROUND('公厘數'!AJ49*3.068*1.05,0)</f>
        <v>143</v>
      </c>
      <c r="AL49" s="112">
        <v>92</v>
      </c>
      <c r="AM49" s="106" t="s">
        <v>1</v>
      </c>
    </row>
    <row r="50" spans="3:39" ht="9.75" customHeight="1">
      <c r="C50" s="96"/>
      <c r="D50" s="96"/>
      <c r="E50" s="96"/>
      <c r="F50" s="96"/>
      <c r="G50" s="96"/>
      <c r="H50" s="96"/>
      <c r="I50" s="96"/>
      <c r="J50" s="25"/>
      <c r="L50" s="5"/>
      <c r="M50" s="5"/>
      <c r="N50" s="101"/>
      <c r="O50" s="94"/>
      <c r="P50" s="94"/>
      <c r="Q50" s="94"/>
      <c r="R50" s="113"/>
      <c r="S50" s="94"/>
      <c r="T50" s="94"/>
      <c r="U50" s="94"/>
      <c r="V50" s="94"/>
      <c r="W50" s="94"/>
      <c r="X50" s="113"/>
      <c r="Y50" s="94"/>
      <c r="Z50" s="94"/>
      <c r="AA50" s="94"/>
      <c r="AB50" s="113"/>
      <c r="AC50" s="94"/>
      <c r="AD50" s="113"/>
      <c r="AE50" s="94"/>
      <c r="AF50" s="105"/>
      <c r="AG50" s="94"/>
      <c r="AH50" s="94"/>
      <c r="AI50" s="113"/>
      <c r="AJ50" s="94"/>
      <c r="AK50" s="94"/>
      <c r="AL50" s="113"/>
      <c r="AM50" s="106"/>
    </row>
    <row r="51" spans="3:39" ht="9.75" customHeight="1">
      <c r="C51" s="96"/>
      <c r="D51" s="96"/>
      <c r="E51" s="96"/>
      <c r="F51" s="96"/>
      <c r="G51" s="96"/>
      <c r="H51" s="96"/>
      <c r="I51" s="96"/>
      <c r="J51" s="25"/>
      <c r="L51" s="5"/>
      <c r="M51" s="100" t="s">
        <v>77</v>
      </c>
      <c r="N51" s="112">
        <v>58</v>
      </c>
      <c r="O51" s="93">
        <f>ROUND('公厘數'!N51*2.695*1.05,0)</f>
        <v>110</v>
      </c>
      <c r="P51" s="93">
        <f>ROUND('公厘數'!O51*3.068*1.05,0)</f>
        <v>114</v>
      </c>
      <c r="Q51" s="93">
        <f>ROUND('公厘數'!P51*3.068*1.05,0)</f>
        <v>57</v>
      </c>
      <c r="R51" s="112">
        <v>26</v>
      </c>
      <c r="S51" s="93">
        <f>ROUND('公厘數'!R51*3.068*1.05,0)</f>
        <v>122</v>
      </c>
      <c r="T51" s="93">
        <f>ROUND('公厘數'!S51*3.068*1.05,0)</f>
        <v>162</v>
      </c>
      <c r="U51" s="93">
        <f>ROUND('公厘數'!T51*3.068*1.05,0)</f>
        <v>189</v>
      </c>
      <c r="V51" s="93">
        <f>ROUND('公厘數'!U51*3.068*1.05,0)</f>
        <v>121</v>
      </c>
      <c r="W51" s="93">
        <f>ROUND('公厘數'!V51*3.068*1.05,0)</f>
        <v>93</v>
      </c>
      <c r="X51" s="93">
        <f>ROUND('公厘數'!W51*3.068*1.05,0)</f>
        <v>82</v>
      </c>
      <c r="Y51" s="93">
        <f>ROUND('公厘數'!X51*3.068*1.05,0)</f>
        <v>132</v>
      </c>
      <c r="Z51" s="93">
        <f>ROUND('公厘數'!Y51*3.068*1.05,0)</f>
        <v>177</v>
      </c>
      <c r="AA51" s="93">
        <f>ROUND('公厘數'!Z51*3.068*1.05,0)</f>
        <v>150</v>
      </c>
      <c r="AB51" s="93">
        <f>ROUND('公厘數'!AA51*3.068*1.05,0)</f>
        <v>110</v>
      </c>
      <c r="AC51" s="93">
        <f>ROUND('公厘數'!AB51*3.068*1.05,0)</f>
        <v>116</v>
      </c>
      <c r="AD51" s="112">
        <v>103</v>
      </c>
      <c r="AE51" s="93">
        <f>ROUND('公厘數'!AD51*3.068*1.05,0)</f>
        <v>169</v>
      </c>
      <c r="AF51" s="104">
        <f>ROUND('公厘數'!AE51*3.068*1.05,0)</f>
        <v>179</v>
      </c>
      <c r="AG51" s="93">
        <f>ROUND('公厘數'!AF51*3.068*1.05,0)</f>
        <v>150</v>
      </c>
      <c r="AH51" s="93">
        <f>ROUND('公厘數'!AG51*3.068*1.05,0)</f>
        <v>144</v>
      </c>
      <c r="AI51" s="112">
        <v>121</v>
      </c>
      <c r="AJ51" s="93">
        <f>ROUND('公厘數'!AI51*3.068*1.05,0)</f>
        <v>179</v>
      </c>
      <c r="AK51" s="93">
        <f>ROUND('公厘數'!AJ51*3.068*1.05,0)</f>
        <v>149</v>
      </c>
      <c r="AL51" s="112">
        <v>150</v>
      </c>
      <c r="AM51" s="106" t="s">
        <v>1</v>
      </c>
    </row>
    <row r="52" spans="3:39" ht="9.75" customHeight="1">
      <c r="C52" s="96"/>
      <c r="D52" s="96"/>
      <c r="E52" s="96"/>
      <c r="F52" s="96"/>
      <c r="G52" s="96"/>
      <c r="H52" s="96"/>
      <c r="I52" s="96"/>
      <c r="J52" s="25"/>
      <c r="K52" s="5"/>
      <c r="L52" s="5"/>
      <c r="M52" s="101"/>
      <c r="N52" s="113"/>
      <c r="O52" s="94"/>
      <c r="P52" s="94"/>
      <c r="Q52" s="94"/>
      <c r="R52" s="113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113"/>
      <c r="AE52" s="94"/>
      <c r="AF52" s="105"/>
      <c r="AG52" s="94"/>
      <c r="AH52" s="94"/>
      <c r="AI52" s="113"/>
      <c r="AJ52" s="94"/>
      <c r="AK52" s="94"/>
      <c r="AL52" s="113"/>
      <c r="AM52" s="106"/>
    </row>
    <row r="53" spans="3:39" ht="9.75" customHeight="1">
      <c r="C53" s="96"/>
      <c r="D53" s="96"/>
      <c r="E53" s="96"/>
      <c r="F53" s="96"/>
      <c r="G53" s="96"/>
      <c r="H53" s="96"/>
      <c r="I53" s="96"/>
      <c r="J53" s="25"/>
      <c r="K53" s="5"/>
      <c r="L53" s="100" t="s">
        <v>78</v>
      </c>
      <c r="M53" s="93">
        <f>ROUND('公厘數'!L53*2.695*1.05,0)</f>
        <v>70</v>
      </c>
      <c r="N53" s="93">
        <f>ROUND('公厘數'!M53*2.695*1.05,0)</f>
        <v>124</v>
      </c>
      <c r="O53" s="93">
        <f>ROUND('公厘數'!N53*2.695*1.05,0)</f>
        <v>85</v>
      </c>
      <c r="P53" s="93">
        <f>ROUND('公厘數'!O53*3.068*1.05,0)</f>
        <v>71</v>
      </c>
      <c r="Q53" s="93">
        <f>ROUND('公厘數'!P53*3.068*1.05,0)</f>
        <v>97</v>
      </c>
      <c r="R53" s="93">
        <f>ROUND('公厘數'!Q53*3.068*1.05,0)</f>
        <v>95</v>
      </c>
      <c r="S53" s="93">
        <f>ROUND('公厘數'!R53*3.068*1.05,0)</f>
        <v>189</v>
      </c>
      <c r="T53" s="93">
        <f>ROUND('公厘數'!S53*3.068*1.05,0)</f>
        <v>127</v>
      </c>
      <c r="U53" s="93">
        <f>ROUND('公厘數'!T53*3.068*1.05,0)</f>
        <v>136</v>
      </c>
      <c r="V53" s="93">
        <f>ROUND('公厘數'!U53*3.068*1.05,0)</f>
        <v>106</v>
      </c>
      <c r="W53" s="93">
        <f>ROUND('公厘數'!V53*3.068*1.05,0)</f>
        <v>86</v>
      </c>
      <c r="X53" s="93">
        <f>ROUND('公厘數'!W53*3.068*1.05,0)</f>
        <v>126</v>
      </c>
      <c r="Y53" s="93">
        <f>ROUND('公厘數'!X53*3.068*1.05,0)</f>
        <v>166</v>
      </c>
      <c r="Z53" s="93">
        <f>ROUND('公厘數'!Y53*3.068*1.05,0)</f>
        <v>158</v>
      </c>
      <c r="AA53" s="93">
        <f>ROUND('公厘數'!Z53*3.068*1.05,0)</f>
        <v>138</v>
      </c>
      <c r="AB53" s="93">
        <f>ROUND('公厘數'!AA53*3.068*1.05,0)</f>
        <v>114</v>
      </c>
      <c r="AC53" s="93">
        <f>ROUND('公厘數'!AB53*3.068*1.05,0)</f>
        <v>124</v>
      </c>
      <c r="AD53" s="93">
        <f>ROUND('公厘數'!AC53*3.068*1.05,0)</f>
        <v>136</v>
      </c>
      <c r="AE53" s="93">
        <f>ROUND('公厘數'!AD53*3.068*1.05,0)</f>
        <v>180</v>
      </c>
      <c r="AF53" s="104">
        <f>ROUND('公厘數'!AE53*3.068*1.05,0)</f>
        <v>167</v>
      </c>
      <c r="AG53" s="93">
        <f>ROUND('公厘數'!AF53*3.068*1.05,0)</f>
        <v>139</v>
      </c>
      <c r="AH53" s="93">
        <f>ROUND('公厘數'!AG53*3.068*1.05,0)</f>
        <v>170</v>
      </c>
      <c r="AI53" s="93">
        <f>ROUND('公厘數'!AH53*3.068*1.05,0)</f>
        <v>164</v>
      </c>
      <c r="AJ53" s="93">
        <f>ROUND('公厘數'!AI53*3.068*1.05,0)</f>
        <v>205</v>
      </c>
      <c r="AK53" s="110">
        <v>53</v>
      </c>
      <c r="AL53" s="93">
        <f>ROUND('公厘數'!AK53*3.068*1.05,0)</f>
        <v>205</v>
      </c>
      <c r="AM53" s="106" t="s">
        <v>1</v>
      </c>
    </row>
    <row r="54" spans="3:39" ht="9.75" customHeight="1">
      <c r="C54" s="96"/>
      <c r="D54" s="96"/>
      <c r="E54" s="96"/>
      <c r="F54" s="96"/>
      <c r="G54" s="96"/>
      <c r="H54" s="96"/>
      <c r="I54" s="96"/>
      <c r="J54" s="25"/>
      <c r="K54" s="5"/>
      <c r="L54" s="101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105"/>
      <c r="AG54" s="94"/>
      <c r="AH54" s="94"/>
      <c r="AI54" s="94"/>
      <c r="AJ54" s="94"/>
      <c r="AK54" s="111"/>
      <c r="AL54" s="94"/>
      <c r="AM54" s="106"/>
    </row>
    <row r="55" spans="3:39" ht="9.75" customHeight="1">
      <c r="C55" s="96"/>
      <c r="D55" s="96"/>
      <c r="E55" s="96"/>
      <c r="F55" s="96"/>
      <c r="G55" s="96"/>
      <c r="H55" s="96"/>
      <c r="I55" s="96"/>
      <c r="J55" s="25"/>
      <c r="K55" s="100" t="s">
        <v>79</v>
      </c>
      <c r="L55" s="93">
        <f>ROUND('公厘數'!K55*3.068*1.05,0)</f>
        <v>97</v>
      </c>
      <c r="M55" s="93">
        <f>ROUND('公厘數'!L55*3.068*1.05,0)</f>
        <v>142</v>
      </c>
      <c r="N55" s="93">
        <f>ROUND('公厘數'!M55*3.068*1.05,0)</f>
        <v>136</v>
      </c>
      <c r="O55" s="93">
        <f>ROUND('公厘數'!N55*3.068*1.05,0)</f>
        <v>18</v>
      </c>
      <c r="P55" s="93">
        <f>ROUND('公厘數'!O55*3.068*1.05,0)</f>
        <v>45</v>
      </c>
      <c r="Q55" s="93">
        <f>ROUND('公厘數'!P55*3.068*1.05,0)</f>
        <v>87</v>
      </c>
      <c r="R55" s="93">
        <f>ROUND('公厘數'!Q55*3.068*1.05,0)</f>
        <v>110</v>
      </c>
      <c r="S55" s="93">
        <f>ROUND('公厘數'!R55*3.068*1.05,0)</f>
        <v>158</v>
      </c>
      <c r="T55" s="93">
        <f>ROUND('公厘數'!S55*3.068*1.05,0)</f>
        <v>30</v>
      </c>
      <c r="U55" s="93">
        <f>ROUND('公厘數'!T55*3.068*1.05,0)</f>
        <v>50</v>
      </c>
      <c r="V55" s="110">
        <v>47</v>
      </c>
      <c r="W55" s="93">
        <f>ROUND('公厘數'!V55*3.068*1.05,0)</f>
        <v>51</v>
      </c>
      <c r="X55" s="93">
        <f>ROUND('公厘數'!W55*3.068*1.05,0)</f>
        <v>100</v>
      </c>
      <c r="Y55" s="93">
        <f>ROUND('公厘數'!X55*3.068*1.05,0)</f>
        <v>140</v>
      </c>
      <c r="Z55" s="93">
        <f>ROUND('公厘數'!Y55*3.068*1.05,0)</f>
        <v>63</v>
      </c>
      <c r="AA55" s="93">
        <f>ROUND('公厘數'!Z55*3.068*1.05,0)</f>
        <v>50</v>
      </c>
      <c r="AB55" s="93">
        <f>ROUND('公厘數'!AA55*3.068*1.05,0)</f>
        <v>61</v>
      </c>
      <c r="AC55" s="93">
        <f>ROUND('公厘數'!AB55*3.068*1.05,0)</f>
        <v>91</v>
      </c>
      <c r="AD55" s="93">
        <f>ROUND('公厘數'!AC55*3.068*1.05,0)</f>
        <v>115</v>
      </c>
      <c r="AE55" s="93">
        <f>ROUND('公厘數'!AD55*3.068*1.05,0)</f>
        <v>130</v>
      </c>
      <c r="AF55" s="104">
        <f>ROUND('公厘數'!AE55*3.068*1.05,0)</f>
        <v>85</v>
      </c>
      <c r="AG55" s="93">
        <f>ROUND('公厘數'!AF55*3.068*1.05,0)</f>
        <v>68</v>
      </c>
      <c r="AH55" s="93">
        <f>ROUND('公厘數'!AG55*3.068*1.05,0)</f>
        <v>81</v>
      </c>
      <c r="AI55" s="93">
        <f>ROUND('公厘數'!AH55*3.068*1.05,0)</f>
        <v>107</v>
      </c>
      <c r="AJ55" s="93">
        <f>ROUND('公厘數'!AI55*3.068*1.05,0)</f>
        <v>148</v>
      </c>
      <c r="AK55" s="110">
        <v>26</v>
      </c>
      <c r="AL55" s="93">
        <f>ROUND('公厘數'!AK55*3.068*1.05,0)</f>
        <v>131</v>
      </c>
      <c r="AM55" s="106" t="s">
        <v>1</v>
      </c>
    </row>
    <row r="56" spans="3:39" ht="9.75" customHeight="1">
      <c r="C56" s="96"/>
      <c r="D56" s="96"/>
      <c r="E56" s="96"/>
      <c r="F56" s="96"/>
      <c r="G56" s="96"/>
      <c r="H56" s="96"/>
      <c r="I56" s="96"/>
      <c r="J56" s="5"/>
      <c r="K56" s="101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111"/>
      <c r="W56" s="94"/>
      <c r="X56" s="94"/>
      <c r="Y56" s="94"/>
      <c r="Z56" s="94"/>
      <c r="AA56" s="94"/>
      <c r="AB56" s="94"/>
      <c r="AC56" s="94"/>
      <c r="AD56" s="94"/>
      <c r="AE56" s="94"/>
      <c r="AF56" s="105"/>
      <c r="AG56" s="94"/>
      <c r="AH56" s="94"/>
      <c r="AI56" s="94"/>
      <c r="AJ56" s="94"/>
      <c r="AK56" s="111"/>
      <c r="AL56" s="94"/>
      <c r="AM56" s="106"/>
    </row>
    <row r="57" spans="3:39" ht="9.75" customHeight="1">
      <c r="C57" s="96"/>
      <c r="D57" s="96"/>
      <c r="E57" s="96"/>
      <c r="F57" s="96"/>
      <c r="G57" s="96"/>
      <c r="H57" s="96"/>
      <c r="I57" s="96"/>
      <c r="J57" s="100" t="s">
        <v>8</v>
      </c>
      <c r="K57" s="93">
        <f>ROUND('公厘數'!J57*3.068*1.05,0)</f>
        <v>185</v>
      </c>
      <c r="L57" s="93">
        <f>ROUND('公厘數'!K57*3.068*1.05,0)</f>
        <v>169</v>
      </c>
      <c r="M57" s="93">
        <f>ROUND('公厘數'!L57*3.068*1.05,0)</f>
        <v>111</v>
      </c>
      <c r="N57" s="93">
        <f>ROUND('公厘數'!M57*3.068*1.05,0)</f>
        <v>112</v>
      </c>
      <c r="O57" s="93">
        <f>ROUND('公厘數'!N57*3.068*1.05,0)</f>
        <v>170</v>
      </c>
      <c r="P57" s="93">
        <f>ROUND('公厘數'!O57*3.068*1.05,0)</f>
        <v>159</v>
      </c>
      <c r="Q57" s="93">
        <f>ROUND('公厘數'!P57*3.068*1.05,0)</f>
        <v>102</v>
      </c>
      <c r="R57" s="112">
        <v>42</v>
      </c>
      <c r="S57" s="93">
        <f>ROUND('公厘數'!R57*3.068*1.05,0)</f>
        <v>152</v>
      </c>
      <c r="T57" s="93">
        <f>ROUND('公厘數'!S57*3.068*1.05,0)</f>
        <v>207</v>
      </c>
      <c r="U57" s="93">
        <f>ROUND('公厘數'!T57*3.068*1.05,0)</f>
        <v>234</v>
      </c>
      <c r="V57" s="93">
        <f>ROUND('公厘數'!U57*3.068*1.05,0)</f>
        <v>165</v>
      </c>
      <c r="W57" s="93">
        <f>ROUND('公厘數'!V57*3.068*1.05,0)</f>
        <v>137</v>
      </c>
      <c r="X57" s="93">
        <f>ROUND('公厘數'!W57*3.068*1.05,0)</f>
        <v>127</v>
      </c>
      <c r="Y57" s="93">
        <f>ROUND('公厘數'!X57*3.068*1.05,0)</f>
        <v>162</v>
      </c>
      <c r="Z57" s="93">
        <f>ROUND('公厘數'!Y57*3.068*1.05,0)</f>
        <v>225</v>
      </c>
      <c r="AA57" s="93">
        <f>ROUND('公厘數'!Z57*3.068*1.05,0)</f>
        <v>194</v>
      </c>
      <c r="AB57" s="93">
        <f>ROUND('公厘數'!AA57*3.068*1.05,0)</f>
        <v>148</v>
      </c>
      <c r="AC57" s="93">
        <f>ROUND('公厘數'!AB57*3.068*1.05,0)</f>
        <v>150</v>
      </c>
      <c r="AD57" s="112">
        <v>72</v>
      </c>
      <c r="AE57" s="93">
        <f>ROUND('公厘數'!AD57*3.068*1.05,0)</f>
        <v>179</v>
      </c>
      <c r="AF57" s="104">
        <f>ROUND('公厘數'!AE57*3.068*1.05,0)</f>
        <v>223</v>
      </c>
      <c r="AG57" s="93">
        <f>ROUND('公厘數'!AF57*3.068*1.05,0)</f>
        <v>194</v>
      </c>
      <c r="AH57" s="93">
        <f>ROUND('公厘數'!AG57*3.068*1.05,0)</f>
        <v>185</v>
      </c>
      <c r="AI57" s="112">
        <v>91</v>
      </c>
      <c r="AJ57" s="93">
        <f>ROUND('公厘數'!AI57*3.068*1.05,0)</f>
        <v>210</v>
      </c>
      <c r="AK57" s="93">
        <f>ROUND('公厘數'!AJ57*3.068*1.05,0)</f>
        <v>193</v>
      </c>
      <c r="AL57" s="112">
        <v>120</v>
      </c>
      <c r="AM57" s="106" t="s">
        <v>1</v>
      </c>
    </row>
    <row r="58" spans="3:39" ht="9.75" customHeight="1">
      <c r="C58" s="27"/>
      <c r="D58" s="27"/>
      <c r="E58" s="27"/>
      <c r="F58" s="27"/>
      <c r="G58" s="5"/>
      <c r="H58" s="5"/>
      <c r="I58" s="5"/>
      <c r="J58" s="107"/>
      <c r="K58" s="94"/>
      <c r="L58" s="94"/>
      <c r="M58" s="94"/>
      <c r="N58" s="94"/>
      <c r="O58" s="94"/>
      <c r="P58" s="94"/>
      <c r="Q58" s="94"/>
      <c r="R58" s="113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113"/>
      <c r="AE58" s="94"/>
      <c r="AF58" s="105"/>
      <c r="AG58" s="94"/>
      <c r="AH58" s="94"/>
      <c r="AI58" s="113"/>
      <c r="AJ58" s="94"/>
      <c r="AK58" s="94"/>
      <c r="AL58" s="113"/>
      <c r="AM58" s="106"/>
    </row>
    <row r="59" spans="3:39" ht="9.75" customHeight="1">
      <c r="C59" s="27"/>
      <c r="D59" s="27"/>
      <c r="E59" s="27"/>
      <c r="F59" s="27"/>
      <c r="G59" s="5"/>
      <c r="H59" s="5"/>
      <c r="I59" s="100" t="s">
        <v>80</v>
      </c>
      <c r="J59" s="93">
        <f>ROUND('公厘數'!I59*3.068*1.05,0)</f>
        <v>180</v>
      </c>
      <c r="K59" s="93">
        <f>ROUND('公厘數'!J59*3.068*1.05,0)</f>
        <v>38</v>
      </c>
      <c r="L59" s="93">
        <f>ROUND('公厘數'!K59*3.068*1.05,0)</f>
        <v>65</v>
      </c>
      <c r="M59" s="93">
        <f>ROUND('公厘數'!L59*3.068*1.05,0)</f>
        <v>136</v>
      </c>
      <c r="N59" s="93">
        <f>ROUND('公厘數'!M59*3.068*1.05,0)</f>
        <v>130</v>
      </c>
      <c r="O59" s="110">
        <v>31</v>
      </c>
      <c r="P59" s="93">
        <f>ROUND('公厘數'!O59*3.068*1.05,0)</f>
        <v>18</v>
      </c>
      <c r="Q59" s="93">
        <f>ROUND('公厘數'!P59*3.068*1.05,0)</f>
        <v>81</v>
      </c>
      <c r="R59" s="93">
        <f>ROUND('公厘數'!Q59*3.068*1.05,0)</f>
        <v>104</v>
      </c>
      <c r="S59" s="93">
        <f>ROUND('公厘數'!R59*3.068*1.05,0)</f>
        <v>156</v>
      </c>
      <c r="T59" s="93">
        <f>ROUND('公厘數'!S59*3.068*1.05,0)</f>
        <v>65</v>
      </c>
      <c r="U59" s="112">
        <v>58</v>
      </c>
      <c r="V59" s="112">
        <v>37</v>
      </c>
      <c r="W59" s="93">
        <f>ROUND('公厘數'!V59*3.068*1.05,0)</f>
        <v>44</v>
      </c>
      <c r="X59" s="93">
        <f>ROUND('公厘數'!W59*3.068*1.05,0)</f>
        <v>94</v>
      </c>
      <c r="Y59" s="93">
        <f>ROUND('公厘數'!X59*3.068*1.05,0)</f>
        <v>134</v>
      </c>
      <c r="Z59" s="93">
        <f>ROUND('公厘數'!Y59*3.068*1.05,0)</f>
        <v>92</v>
      </c>
      <c r="AA59" s="112">
        <v>85</v>
      </c>
      <c r="AB59" s="93">
        <f>ROUND('公厘數'!AA59*3.068*1.05,0)</f>
        <v>72</v>
      </c>
      <c r="AC59" s="93">
        <f>ROUND('公厘數'!AB59*3.068*1.05,0)</f>
        <v>85</v>
      </c>
      <c r="AD59" s="112">
        <v>85</v>
      </c>
      <c r="AE59" s="93">
        <f>ROUND('公厘數'!AD59*3.068*1.05,0)</f>
        <v>147</v>
      </c>
      <c r="AF59" s="104">
        <f>ROUND('公厘數'!AE59*3.068*1.05,0)</f>
        <v>110</v>
      </c>
      <c r="AG59" s="93">
        <f>ROUND('公厘數'!AF59*3.068*1.05,0)</f>
        <v>79</v>
      </c>
      <c r="AH59" s="93">
        <f>ROUND('公厘數'!AG59*3.068*1.05,0)</f>
        <v>107</v>
      </c>
      <c r="AI59" s="93">
        <f>ROUND('公厘數'!AH59*3.068*1.05,0)</f>
        <v>123</v>
      </c>
      <c r="AJ59" s="93">
        <f>ROUND('公厘數'!AI59*3.068*1.05,0)</f>
        <v>174</v>
      </c>
      <c r="AK59" s="110">
        <v>26</v>
      </c>
      <c r="AL59" s="112">
        <v>138</v>
      </c>
      <c r="AM59" s="106" t="s">
        <v>1</v>
      </c>
    </row>
    <row r="60" spans="3:39" ht="9.75" customHeight="1">
      <c r="C60" s="27"/>
      <c r="D60" s="27"/>
      <c r="E60" s="27"/>
      <c r="F60" s="27"/>
      <c r="G60" s="5"/>
      <c r="H60" s="5"/>
      <c r="I60" s="101"/>
      <c r="J60" s="94"/>
      <c r="K60" s="94"/>
      <c r="L60" s="94"/>
      <c r="M60" s="94"/>
      <c r="N60" s="94"/>
      <c r="O60" s="111"/>
      <c r="P60" s="94"/>
      <c r="Q60" s="94"/>
      <c r="R60" s="94"/>
      <c r="S60" s="94"/>
      <c r="T60" s="94"/>
      <c r="U60" s="113"/>
      <c r="V60" s="113"/>
      <c r="W60" s="94"/>
      <c r="X60" s="94"/>
      <c r="Y60" s="94"/>
      <c r="Z60" s="94"/>
      <c r="AA60" s="113"/>
      <c r="AB60" s="94"/>
      <c r="AC60" s="94"/>
      <c r="AD60" s="113"/>
      <c r="AE60" s="94"/>
      <c r="AF60" s="105"/>
      <c r="AG60" s="94"/>
      <c r="AH60" s="94"/>
      <c r="AI60" s="94"/>
      <c r="AJ60" s="94"/>
      <c r="AK60" s="111"/>
      <c r="AL60" s="113"/>
      <c r="AM60" s="106"/>
    </row>
    <row r="61" spans="3:39" ht="9.75" customHeight="1">
      <c r="C61" s="27"/>
      <c r="D61" s="27"/>
      <c r="E61" s="27"/>
      <c r="F61" s="27"/>
      <c r="G61" s="5"/>
      <c r="H61" s="100" t="s">
        <v>81</v>
      </c>
      <c r="I61" s="93">
        <f>ROUND('公厘數'!H61*3.068*1.05,0)</f>
        <v>40</v>
      </c>
      <c r="J61" s="93">
        <f>ROUND('公厘數'!I61*3.068*1.05,0)</f>
        <v>215</v>
      </c>
      <c r="K61" s="93">
        <f>ROUND('公厘數'!J61*3.068*1.05,0)</f>
        <v>72</v>
      </c>
      <c r="L61" s="93">
        <f>ROUND('公厘數'!K61*3.068*1.05,0)</f>
        <v>61</v>
      </c>
      <c r="M61" s="93">
        <f>ROUND('公厘數'!L61*3.068*1.05,0)</f>
        <v>171</v>
      </c>
      <c r="N61" s="93">
        <f>ROUND('公厘數'!M61*3.068*1.05,0)</f>
        <v>168</v>
      </c>
      <c r="O61" s="93">
        <f>ROUND('公厘數'!N61*3.068*1.05,0)</f>
        <v>69</v>
      </c>
      <c r="P61" s="93">
        <f>ROUND('公厘數'!O61*3.068*1.05,0)</f>
        <v>58</v>
      </c>
      <c r="Q61" s="93">
        <f>ROUND('公厘數'!P61*3.068*1.05,0)</f>
        <v>116</v>
      </c>
      <c r="R61" s="93">
        <f>ROUND('公厘數'!Q61*3.068*1.05,0)</f>
        <v>139</v>
      </c>
      <c r="S61" s="93">
        <f>ROUND('公厘數'!R61*3.068*1.05,0)</f>
        <v>190</v>
      </c>
      <c r="T61" s="93">
        <f>ROUND('公厘數'!S61*3.068*1.05,0)</f>
        <v>88</v>
      </c>
      <c r="U61" s="93">
        <f>ROUND('公厘數'!T61*3.068*1.05,0)</f>
        <v>102</v>
      </c>
      <c r="V61" s="93">
        <f>ROUND('公厘數'!U61*3.068*1.05,0)</f>
        <v>92</v>
      </c>
      <c r="W61" s="93">
        <f>ROUND('公厘數'!V61*3.068*1.05,0)</f>
        <v>79</v>
      </c>
      <c r="X61" s="93">
        <f>ROUND('公厘數'!W61*3.068*1.05,0)</f>
        <v>129</v>
      </c>
      <c r="Y61" s="93">
        <f>ROUND('公厘數'!X61*3.068*1.05,0)</f>
        <v>172</v>
      </c>
      <c r="Z61" s="93">
        <f>ROUND('公厘數'!Y61*3.068*1.05,0)</f>
        <v>126</v>
      </c>
      <c r="AA61" s="93">
        <f>ROUND('公厘數'!Z61*3.068*1.05,0)</f>
        <v>113</v>
      </c>
      <c r="AB61" s="93">
        <f>ROUND('公厘數'!AA61*3.068*1.05,0)</f>
        <v>106</v>
      </c>
      <c r="AC61" s="93">
        <f>ROUND('公厘數'!AB61*3.068*1.05,0)</f>
        <v>120</v>
      </c>
      <c r="AD61" s="93">
        <f>ROUND('公厘數'!AC61*3.068*1.05,0)</f>
        <v>146</v>
      </c>
      <c r="AE61" s="93">
        <f>ROUND('公厘數'!AD61*3.068*1.05,0)</f>
        <v>176</v>
      </c>
      <c r="AF61" s="104">
        <f>ROUND('公厘數'!AE61*3.068*1.05,0)</f>
        <v>140</v>
      </c>
      <c r="AG61" s="93">
        <f>ROUND('公厘數'!AF61*3.068*1.05,0)</f>
        <v>123</v>
      </c>
      <c r="AH61" s="93">
        <f>ROUND('公厘數'!AG61*3.068*1.05,0)</f>
        <v>126</v>
      </c>
      <c r="AI61" s="93">
        <f>ROUND('公厘數'!AH61*3.068*1.05,0)</f>
        <v>153</v>
      </c>
      <c r="AJ61" s="93">
        <f>ROUND('公厘數'!AI61*3.068*1.05,0)</f>
        <v>194</v>
      </c>
      <c r="AK61" s="93">
        <f>ROUND('公厘數'!AJ61*3.068*1.05,0)</f>
        <v>31</v>
      </c>
      <c r="AL61" s="93">
        <f>ROUND('公厘數'!AK61*3.068*1.05,0)</f>
        <v>177</v>
      </c>
      <c r="AM61" s="106" t="s">
        <v>1</v>
      </c>
    </row>
    <row r="62" spans="3:39" ht="9.75" customHeight="1">
      <c r="C62" s="27"/>
      <c r="D62" s="27"/>
      <c r="E62" s="27"/>
      <c r="F62" s="27"/>
      <c r="G62" s="5"/>
      <c r="H62" s="101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105"/>
      <c r="AG62" s="94"/>
      <c r="AH62" s="94"/>
      <c r="AI62" s="94"/>
      <c r="AJ62" s="94"/>
      <c r="AK62" s="94"/>
      <c r="AL62" s="94"/>
      <c r="AM62" s="106"/>
    </row>
    <row r="63" spans="5:39" ht="9.75" customHeight="1">
      <c r="E63" s="5"/>
      <c r="F63" s="5"/>
      <c r="G63" s="100" t="s">
        <v>82</v>
      </c>
      <c r="H63" s="93">
        <f>ROUND('公厘數'!G63*3.068*1.05,0)</f>
        <v>55</v>
      </c>
      <c r="I63" s="93">
        <f>ROUND('公厘數'!H63*3.068*1.05,0)</f>
        <v>79</v>
      </c>
      <c r="J63" s="93">
        <f>ROUND('公厘數'!I63*3.068*1.05,0)</f>
        <v>223</v>
      </c>
      <c r="K63" s="116">
        <f>26+42</f>
        <v>68</v>
      </c>
      <c r="L63" s="93">
        <f>ROUND('公厘數'!K63*3.068*1.05,0)</f>
        <v>58</v>
      </c>
      <c r="M63" s="93">
        <f>ROUND('公厘數'!L63*3.068*1.05,0)</f>
        <v>134</v>
      </c>
      <c r="N63" s="93">
        <f>ROUND('公厘數'!M63*3.068*1.05,0)</f>
        <v>173</v>
      </c>
      <c r="O63" s="93">
        <f>ROUND('公厘數'!N63*3.068*1.05,0)</f>
        <v>126</v>
      </c>
      <c r="P63" s="93">
        <f>ROUND('公厘數'!O63*3.068*1.05,0)</f>
        <v>99</v>
      </c>
      <c r="Q63" s="93">
        <f>ROUND('公厘數'!P63*3.068*1.05,0)</f>
        <v>124</v>
      </c>
      <c r="R63" s="93">
        <f>ROUND('公厘數'!Q63*3.068*1.05,0)</f>
        <v>147</v>
      </c>
      <c r="S63" s="93">
        <f>ROUND('公厘數'!R63*3.068*1.05,0)</f>
        <v>195</v>
      </c>
      <c r="T63" s="93">
        <f>ROUND('公厘數'!S63*3.068*1.05,0)</f>
        <v>132</v>
      </c>
      <c r="U63" s="93">
        <f>ROUND('公厘數'!T63*3.068*1.05,0)</f>
        <v>141</v>
      </c>
      <c r="V63" s="93">
        <f>ROUND('公厘數'!U63*3.068*1.05,0)</f>
        <v>131</v>
      </c>
      <c r="W63" s="93">
        <f>ROUND('公厘數'!V63*3.068*1.05,0)</f>
        <v>105</v>
      </c>
      <c r="X63" s="93">
        <f>ROUND('公厘數'!W63*3.068*1.05,0)</f>
        <v>137</v>
      </c>
      <c r="Y63" s="93">
        <f>ROUND('公厘數'!X63*3.068*1.05,0)</f>
        <v>177</v>
      </c>
      <c r="Z63" s="93">
        <f>ROUND('公厘數'!Y63*3.068*1.05,0)</f>
        <v>159</v>
      </c>
      <c r="AA63" s="93">
        <f>ROUND('公厘數'!Z63*3.068*1.05,0)</f>
        <v>152</v>
      </c>
      <c r="AB63" s="93">
        <f>ROUND('公厘數'!AA63*3.068*1.05,0)</f>
        <v>125</v>
      </c>
      <c r="AC63" s="93">
        <f>ROUND('公厘數'!AB63*3.068*1.05,0)</f>
        <v>136</v>
      </c>
      <c r="AD63" s="93">
        <f>ROUND('公厘數'!AC63*3.068*1.05,0)</f>
        <v>151</v>
      </c>
      <c r="AE63" s="93">
        <f>ROUND('公厘數'!AD63*3.068*1.05,0)</f>
        <v>192</v>
      </c>
      <c r="AF63" s="104">
        <f>ROUND('公厘數'!AE63*3.068*1.05,0)</f>
        <v>181</v>
      </c>
      <c r="AG63" s="93">
        <f>ROUND('公厘數'!AF63*3.068*1.05,0)</f>
        <v>156</v>
      </c>
      <c r="AH63" s="93">
        <f>ROUND('公厘數'!AG63*3.068*1.05,0)</f>
        <v>158</v>
      </c>
      <c r="AI63" s="93">
        <f>ROUND('公厘數'!AH63*3.068*1.05,0)</f>
        <v>176</v>
      </c>
      <c r="AJ63" s="93">
        <f>ROUND('公厘數'!AI63*3.068*1.05,0)</f>
        <v>217</v>
      </c>
      <c r="AK63" s="110">
        <v>42</v>
      </c>
      <c r="AL63" s="93">
        <f>ROUND('公厘數'!AK63*3.068*1.05,0)</f>
        <v>216</v>
      </c>
      <c r="AM63" s="106" t="s">
        <v>1</v>
      </c>
    </row>
    <row r="64" spans="5:39" ht="9.75" customHeight="1">
      <c r="E64" s="5"/>
      <c r="F64" s="5"/>
      <c r="G64" s="101"/>
      <c r="H64" s="94"/>
      <c r="I64" s="94"/>
      <c r="J64" s="94"/>
      <c r="K64" s="117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105"/>
      <c r="AG64" s="94"/>
      <c r="AH64" s="94"/>
      <c r="AI64" s="94"/>
      <c r="AJ64" s="94"/>
      <c r="AK64" s="111"/>
      <c r="AL64" s="94"/>
      <c r="AM64" s="106"/>
    </row>
    <row r="65" spans="5:39" ht="9.75" customHeight="1">
      <c r="E65" s="20"/>
      <c r="F65" s="108" t="s">
        <v>83</v>
      </c>
      <c r="G65" s="93">
        <f>ROUND('公厘數'!F65*3.068*1.05,0)</f>
        <v>196</v>
      </c>
      <c r="H65" s="93">
        <f>ROUND('公厘數'!G65*3.068*1.05,0)</f>
        <v>175</v>
      </c>
      <c r="I65" s="93">
        <f>ROUND('公厘數'!H65*3.068*1.05,0)</f>
        <v>145</v>
      </c>
      <c r="J65" s="93">
        <f>ROUND('公厘數'!I65*3.068*1.05,0)</f>
        <v>214</v>
      </c>
      <c r="K65" s="93">
        <f>ROUND('公厘數'!J65*3.068*1.05,0)</f>
        <v>130</v>
      </c>
      <c r="L65" s="93">
        <f>ROUND('公厘數'!K65*3.068*1.05,0)</f>
        <v>203</v>
      </c>
      <c r="M65" s="93">
        <f>ROUND('公厘數'!L65*3.068*1.05,0)</f>
        <v>177</v>
      </c>
      <c r="N65" s="93">
        <f>ROUND('公厘數'!M65*3.068*1.05,0)</f>
        <v>105</v>
      </c>
      <c r="O65" s="93">
        <f>ROUND('公厘數'!N65*3.068*1.05,0)</f>
        <v>114</v>
      </c>
      <c r="P65" s="93">
        <f>ROUND('公厘數'!O65*3.068*1.05,0)</f>
        <v>132</v>
      </c>
      <c r="Q65" s="93">
        <f>ROUND('公厘數'!P65*3.068*1.05,0)</f>
        <v>121</v>
      </c>
      <c r="R65" s="93">
        <f>ROUND('公厘數'!Q65*3.068*1.05,0)</f>
        <v>146</v>
      </c>
      <c r="S65" s="93">
        <f>ROUND('公厘數'!R65*3.068*1.05,0)</f>
        <v>57</v>
      </c>
      <c r="T65" s="93">
        <f>ROUND('公厘數'!S65*3.068*1.05,0)</f>
        <v>129</v>
      </c>
      <c r="U65" s="93">
        <f>ROUND('公厘數'!T65*3.068*1.05,0)</f>
        <v>134</v>
      </c>
      <c r="V65" s="93">
        <f>ROUND('公厘數'!U65*3.068*1.05,0)</f>
        <v>93</v>
      </c>
      <c r="W65" s="93">
        <f>ROUND('公厘數'!V65*3.068*1.05,0)</f>
        <v>110</v>
      </c>
      <c r="X65" s="93">
        <f>ROUND('公厘數'!W65*3.068*1.05,0)</f>
        <v>81</v>
      </c>
      <c r="Y65" s="93">
        <f>ROUND('公厘數'!X65*3.068*1.05,0)</f>
        <v>37</v>
      </c>
      <c r="Z65" s="93">
        <f>ROUND('公厘數'!Y65*3.068*1.05,0)</f>
        <v>106</v>
      </c>
      <c r="AA65" s="93">
        <f>ROUND('公厘數'!Z65*3.068*1.05,0)</f>
        <v>81</v>
      </c>
      <c r="AB65" s="93">
        <f>ROUND('公厘數'!AA65*3.068*1.05,0)</f>
        <v>85</v>
      </c>
      <c r="AC65" s="93">
        <f>ROUND('公厘數'!AB65*3.068*1.05,0)</f>
        <v>53</v>
      </c>
      <c r="AD65" s="93">
        <f>ROUND('公厘數'!AC65*3.068*1.05,0)</f>
        <v>43</v>
      </c>
      <c r="AE65" s="93">
        <f>ROUND('公厘數'!AD65*3.068*1.05,0)</f>
        <v>23</v>
      </c>
      <c r="AF65" s="104">
        <f>ROUND('公厘數'!AE65*3.068*1.05,0)</f>
        <v>82</v>
      </c>
      <c r="AG65" s="93">
        <f>ROUND('公厘數'!AF65*3.068*1.05,0)</f>
        <v>60</v>
      </c>
      <c r="AH65" s="93">
        <f>ROUND('公厘數'!AG65*3.068*1.05,0)</f>
        <v>49</v>
      </c>
      <c r="AI65" s="93">
        <f>ROUND('公厘數'!AH65*3.068*1.05,0)</f>
        <v>21</v>
      </c>
      <c r="AJ65" s="93">
        <f>ROUND('公厘數'!AI65*3.068*1.05,0)</f>
        <v>38</v>
      </c>
      <c r="AK65" s="93">
        <f>ROUND('公厘數'!AJ65*3.068*1.05,0)</f>
        <v>151</v>
      </c>
      <c r="AL65" s="93">
        <f>ROUND('公厘數'!AK65*3.068*1.05,0)</f>
        <v>16</v>
      </c>
      <c r="AM65" s="106" t="s">
        <v>1</v>
      </c>
    </row>
    <row r="66" spans="5:39" ht="9.75" customHeight="1">
      <c r="E66" s="20"/>
      <c r="F66" s="109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105"/>
      <c r="AG66" s="94"/>
      <c r="AH66" s="94"/>
      <c r="AI66" s="94"/>
      <c r="AJ66" s="94"/>
      <c r="AK66" s="94"/>
      <c r="AL66" s="94"/>
      <c r="AM66" s="106"/>
    </row>
    <row r="67" spans="5:39" ht="9.75" customHeight="1">
      <c r="E67" s="108" t="s">
        <v>84</v>
      </c>
      <c r="F67" s="93">
        <f>ROUND('公厘數'!E67*3.068*1.05,0)</f>
        <v>18</v>
      </c>
      <c r="G67" s="93">
        <f>ROUND('公厘數'!F67*3.068*1.05,0)</f>
        <v>229</v>
      </c>
      <c r="H67" s="93">
        <f>ROUND('公厘數'!G67*3.068*1.05,0)</f>
        <v>187</v>
      </c>
      <c r="I67" s="93">
        <f>ROUND('公厘數'!H67*3.068*1.05,0)</f>
        <v>160</v>
      </c>
      <c r="J67" s="93">
        <f>ROUND('公厘數'!I67*3.068*1.05,0)</f>
        <v>229</v>
      </c>
      <c r="K67" s="93">
        <f>ROUND('公厘數'!J67*3.068*1.05,0)</f>
        <v>144</v>
      </c>
      <c r="L67" s="93">
        <f>ROUND('公厘數'!K67*3.068*1.05,0)</f>
        <v>228</v>
      </c>
      <c r="M67" s="93">
        <f>ROUND('公厘數'!L67*3.068*1.05,0)</f>
        <v>191</v>
      </c>
      <c r="N67" s="93">
        <f>ROUND('公厘數'!M67*3.068*1.05,0)</f>
        <v>129</v>
      </c>
      <c r="O67" s="93">
        <f>ROUND('公厘數'!N67*3.068*1.05,0)</f>
        <v>127</v>
      </c>
      <c r="P67" s="93">
        <f>ROUND('公厘數'!O67*3.068*1.05,0)</f>
        <v>149</v>
      </c>
      <c r="Q67" s="93">
        <f>ROUND('公厘數'!P67*3.068*1.05,0)</f>
        <v>155</v>
      </c>
      <c r="R67" s="93">
        <f>ROUND('公厘數'!Q67*3.068*1.05,0)</f>
        <v>159</v>
      </c>
      <c r="S67" s="93">
        <f>ROUND('公厘數'!R67*3.068*1.05,0)</f>
        <v>72</v>
      </c>
      <c r="T67" s="93">
        <f>ROUND('公厘數'!S67*3.068*1.05,0)</f>
        <v>129</v>
      </c>
      <c r="U67" s="93">
        <f>ROUND('公厘數'!T67*3.068*1.05,0)</f>
        <v>136</v>
      </c>
      <c r="V67" s="93">
        <f>ROUND('公厘數'!U67*3.068*1.05,0)</f>
        <v>103</v>
      </c>
      <c r="W67" s="93">
        <f>ROUND('公厘數'!V67*3.068*1.05,0)</f>
        <v>148</v>
      </c>
      <c r="X67" s="93">
        <f>ROUND('公厘數'!W67*3.068*1.05,0)</f>
        <v>97</v>
      </c>
      <c r="Y67" s="93">
        <f>ROUND('公厘數'!X67*3.068*1.05,0)</f>
        <v>52</v>
      </c>
      <c r="Z67" s="93">
        <f>ROUND('公厘數'!Y67*3.068*1.05,0)</f>
        <v>107</v>
      </c>
      <c r="AA67" s="93">
        <f>ROUND('公厘數'!Z67*3.068*1.05,0)</f>
        <v>92</v>
      </c>
      <c r="AB67" s="93">
        <f>ROUND('公厘數'!AA67*3.068*1.05,0)</f>
        <v>100</v>
      </c>
      <c r="AC67" s="93">
        <f>ROUND('公厘數'!AB67*3.068*1.05,0)</f>
        <v>68</v>
      </c>
      <c r="AD67" s="93">
        <f>ROUND('公厘數'!AC67*3.068*1.05,0)</f>
        <v>57</v>
      </c>
      <c r="AE67" s="93">
        <f>ROUND('公厘數'!AD67*3.068*1.05,0)</f>
        <v>38</v>
      </c>
      <c r="AF67" s="104">
        <f>ROUND('公厘數'!AE67*3.068*1.05,0)</f>
        <v>83</v>
      </c>
      <c r="AG67" s="93">
        <f>ROUND('公厘數'!AF67*3.068*1.05,0)</f>
        <v>70</v>
      </c>
      <c r="AH67" s="93">
        <f>ROUND('公厘數'!AG67*3.068*1.05,0)</f>
        <v>60</v>
      </c>
      <c r="AI67" s="93">
        <f>ROUND('公厘數'!AH67*3.068*1.05,0)</f>
        <v>36</v>
      </c>
      <c r="AJ67" s="93">
        <f>ROUND('公厘數'!AI67*3.068*1.05,0)</f>
        <v>39</v>
      </c>
      <c r="AK67" s="93">
        <f>ROUND('公厘數'!AJ67*3.068*1.05,0)</f>
        <v>161</v>
      </c>
      <c r="AL67" s="93">
        <f>ROUND('公厘數'!AK67*3.068*1.05,0)</f>
        <v>0</v>
      </c>
      <c r="AM67" s="106" t="s">
        <v>1</v>
      </c>
    </row>
    <row r="68" spans="5:39" ht="9.75" customHeight="1">
      <c r="E68" s="109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105"/>
      <c r="AG68" s="94"/>
      <c r="AH68" s="94"/>
      <c r="AI68" s="94"/>
      <c r="AJ68" s="94"/>
      <c r="AK68" s="94"/>
      <c r="AL68" s="94"/>
      <c r="AM68" s="106"/>
    </row>
    <row r="69" spans="4:39" ht="9.75" customHeight="1">
      <c r="D69" s="100" t="s">
        <v>85</v>
      </c>
      <c r="E69" s="93">
        <f>ROUND('公厘數'!D69*3.068*1.05,0)</f>
        <v>48</v>
      </c>
      <c r="F69" s="93">
        <f>ROUND('公厘數'!E69*3.068*1.05,0)</f>
        <v>47</v>
      </c>
      <c r="G69" s="93">
        <f>ROUND('公厘數'!F69*3.068*1.05,0)</f>
        <v>216</v>
      </c>
      <c r="H69" s="93">
        <f>ROUND('公厘數'!G69*3.068*1.05,0)</f>
        <v>155</v>
      </c>
      <c r="I69" s="93">
        <f>ROUND('公厘數'!H69*3.068*1.05,0)</f>
        <v>43</v>
      </c>
      <c r="J69" s="93">
        <f>ROUND('公厘數'!I69*3.068*1.05,0)</f>
        <v>215</v>
      </c>
      <c r="K69" s="93">
        <f>ROUND('公厘數'!J69*3.068*1.05,0)</f>
        <v>100</v>
      </c>
      <c r="L69" s="93">
        <f>ROUND('公厘數'!K69*3.068*1.05,0)</f>
        <v>187</v>
      </c>
      <c r="M69" s="93">
        <f>ROUND('公厘數'!L69*3.068*1.05,0)</f>
        <v>190</v>
      </c>
      <c r="N69" s="93">
        <f>ROUND('公厘數'!M69*3.068*1.05,0)</f>
        <v>130</v>
      </c>
      <c r="O69" s="93">
        <f>ROUND('公厘數'!N69*3.068*1.05,0)</f>
        <v>91</v>
      </c>
      <c r="P69" s="93">
        <f>ROUND('公厘數'!O69*3.068*1.05,0)</f>
        <v>110</v>
      </c>
      <c r="Q69" s="93">
        <f>ROUND('公厘數'!P69*3.068*1.05,0)</f>
        <v>135</v>
      </c>
      <c r="R69" s="93">
        <f>ROUND('公厘數'!Q69*3.068*1.05,0)</f>
        <v>147</v>
      </c>
      <c r="S69" s="93">
        <f>ROUND('公厘數'!R69*3.068*1.05,0)</f>
        <v>102</v>
      </c>
      <c r="T69" s="93">
        <f>ROUND('公厘數'!S69*3.068*1.05,0)</f>
        <v>82</v>
      </c>
      <c r="U69" s="93">
        <f>ROUND('公厘數'!T69*3.068*1.05,0)</f>
        <v>90</v>
      </c>
      <c r="V69" s="93">
        <f>ROUND('公厘數'!U69*3.068*1.05,0)</f>
        <v>73</v>
      </c>
      <c r="W69" s="93">
        <f>ROUND('公厘數'!V69*3.068*1.05,0)</f>
        <v>123</v>
      </c>
      <c r="X69" s="93">
        <f>ROUND('公厘數'!W69*3.068*1.05,0)</f>
        <v>100</v>
      </c>
      <c r="Y69" s="93">
        <f>ROUND('公厘數'!X69*3.068*1.05,0)</f>
        <v>82</v>
      </c>
      <c r="Z69" s="93">
        <f>ROUND('公厘數'!Y69*3.068*1.05,0)</f>
        <v>62</v>
      </c>
      <c r="AA69" s="93">
        <f>ROUND('公厘數'!Z69*3.068*1.05,0)</f>
        <v>46</v>
      </c>
      <c r="AB69" s="93">
        <f>ROUND('公厘數'!AA69*3.068*1.05,0)</f>
        <v>77</v>
      </c>
      <c r="AC69" s="93">
        <f>ROUND('公厘數'!AB69*3.068*1.05,0)</f>
        <v>72</v>
      </c>
      <c r="AD69" s="93">
        <f>ROUND('公厘數'!AC69*3.068*1.05,0)</f>
        <v>79</v>
      </c>
      <c r="AE69" s="93">
        <f>ROUND('公厘數'!AD69*3.068*1.05,0)</f>
        <v>67</v>
      </c>
      <c r="AF69" s="104">
        <f>ROUND('公厘數'!AE69*3.068*1.05,0)</f>
        <v>37</v>
      </c>
      <c r="AG69" s="93">
        <f>ROUND('公厘數'!AF69*3.068*1.05,0)</f>
        <v>41</v>
      </c>
      <c r="AH69" s="93">
        <f>ROUND('公厘數'!AG69*3.068*1.05,0)</f>
        <v>40</v>
      </c>
      <c r="AI69" s="93">
        <f>ROUND('公厘數'!AH69*3.068*1.05,0)</f>
        <v>47</v>
      </c>
      <c r="AJ69" s="93">
        <f>ROUND('公厘數'!AI69*3.068*1.05,0)</f>
        <v>80</v>
      </c>
      <c r="AK69" s="93">
        <f>ROUND('公厘數'!AJ69*3.068*1.05,0)</f>
        <v>132</v>
      </c>
      <c r="AL69" s="93">
        <f>ROUND('公厘數'!AK69*3.068*1.05,0)</f>
        <v>34</v>
      </c>
      <c r="AM69" s="106" t="s">
        <v>1</v>
      </c>
    </row>
    <row r="70" spans="4:39" ht="9.75" customHeight="1">
      <c r="D70" s="101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105"/>
      <c r="AG70" s="94"/>
      <c r="AH70" s="94"/>
      <c r="AI70" s="94"/>
      <c r="AJ70" s="94"/>
      <c r="AK70" s="94"/>
      <c r="AL70" s="94"/>
      <c r="AM70" s="106"/>
    </row>
    <row r="71" spans="3:39" ht="9.75" customHeight="1">
      <c r="C71" s="100" t="s">
        <v>86</v>
      </c>
      <c r="D71" s="93">
        <f>ROUND('公厘數'!C71*3.068*1.05,0)</f>
        <v>33</v>
      </c>
      <c r="E71" s="93">
        <f>ROUND('公厘數'!D71*3.068*1.05,0)</f>
        <v>0</v>
      </c>
      <c r="F71" s="93">
        <f>ROUND('公厘數'!E71*3.068*1.05,0)</f>
        <v>0</v>
      </c>
      <c r="G71" s="93">
        <f>ROUND('公厘數'!F71*3.068*1.05,0)</f>
        <v>196</v>
      </c>
      <c r="H71" s="93">
        <f>ROUND('公厘數'!G71*3.068*1.05,0)</f>
        <v>185</v>
      </c>
      <c r="I71" s="93">
        <f>ROUND('公厘數'!H71*3.068*1.05,0)</f>
        <v>156</v>
      </c>
      <c r="J71" s="93">
        <f>ROUND('公厘數'!I71*3.068*1.05,0)</f>
        <v>249</v>
      </c>
      <c r="K71" s="93">
        <f>ROUND('公厘數'!J71*3.068*1.05,0)</f>
        <v>128</v>
      </c>
      <c r="L71" s="93">
        <f>ROUND('公厘數'!K71*3.068*1.05,0)</f>
        <v>212</v>
      </c>
      <c r="M71" s="93">
        <f>ROUND('公厘數'!L71*3.068*1.05,0)</f>
        <v>176</v>
      </c>
      <c r="N71" s="93">
        <f>ROUND('公厘數'!M71*3.068*1.05,0)</f>
        <v>106</v>
      </c>
      <c r="O71" s="93">
        <f>ROUND('公厘數'!N71*3.068*1.05,0)</f>
        <v>113</v>
      </c>
      <c r="P71" s="93">
        <f>ROUND('公厘數'!O71*3.068*1.05,0)</f>
        <v>132</v>
      </c>
      <c r="Q71" s="93">
        <f>ROUND('公厘數'!P71*3.068*1.05,0)</f>
        <v>121</v>
      </c>
      <c r="R71" s="93">
        <f>ROUND('公厘數'!Q71*3.068*1.05,0)</f>
        <v>144</v>
      </c>
      <c r="S71" s="93">
        <f>ROUND('公厘數'!R71*3.068*1.05,0)</f>
        <v>67</v>
      </c>
      <c r="T71" s="93">
        <f>ROUND('公厘數'!S71*3.068*1.05,0)</f>
        <v>115</v>
      </c>
      <c r="U71" s="93">
        <f>ROUND('公厘數'!T71*3.068*1.05,0)</f>
        <v>122</v>
      </c>
      <c r="V71" s="93">
        <f>ROUND('公厘數'!U71*3.068*1.05,0)</f>
        <v>89</v>
      </c>
      <c r="W71" s="93">
        <f>ROUND('公厘數'!V71*3.068*1.05,0)</f>
        <v>110</v>
      </c>
      <c r="X71" s="93">
        <f>ROUND('公厘數'!W71*3.068*1.05,0)</f>
        <v>82</v>
      </c>
      <c r="Y71" s="93">
        <f>ROUND('公厘數'!X71*3.068*1.05,0)</f>
        <v>47</v>
      </c>
      <c r="Z71" s="93">
        <f>ROUND('公厘數'!Y71*3.068*1.05,0)</f>
        <v>94</v>
      </c>
      <c r="AA71" s="93">
        <f>ROUND('公厘數'!Z71*3.068*1.05,0)</f>
        <v>77</v>
      </c>
      <c r="AB71" s="93">
        <f>ROUND('公厘數'!AA71*3.068*1.05,0)</f>
        <v>82</v>
      </c>
      <c r="AC71" s="93">
        <f>ROUND('公厘數'!AB71*3.068*1.05,0)</f>
        <v>53</v>
      </c>
      <c r="AD71" s="93">
        <f>ROUND('公厘數'!AC71*3.068*1.05,0)</f>
        <v>45</v>
      </c>
      <c r="AE71" s="93">
        <f>ROUND('公厘數'!AD71*3.068*1.05,0)</f>
        <v>32</v>
      </c>
      <c r="AF71" s="104">
        <f>ROUND('公厘數'!AE71*3.068*1.05,0)</f>
        <v>69</v>
      </c>
      <c r="AG71" s="93">
        <f>ROUND('公厘數'!AF71*3.068*1.05,0)</f>
        <v>55</v>
      </c>
      <c r="AH71" s="93">
        <f>ROUND('公厘數'!AG71*3.068*1.05,0)</f>
        <v>44</v>
      </c>
      <c r="AI71" s="93">
        <f>ROUND('公厘數'!AH71*3.068*1.05,0)</f>
        <v>23</v>
      </c>
      <c r="AJ71" s="93">
        <f>ROUND('公厘數'!AI71*3.068*1.05,0)</f>
        <v>22</v>
      </c>
      <c r="AK71" s="93">
        <f>ROUND('公厘數'!AJ71*3.068*1.05,0)</f>
        <v>147</v>
      </c>
      <c r="AL71" s="93">
        <f>ROUND('公厘數'!AK71*3.068*1.05,0)</f>
        <v>0</v>
      </c>
      <c r="AM71" s="106" t="s">
        <v>1</v>
      </c>
    </row>
    <row r="72" spans="3:39" ht="9.75" customHeight="1">
      <c r="C72" s="107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105"/>
      <c r="AG72" s="94"/>
      <c r="AH72" s="94"/>
      <c r="AI72" s="94"/>
      <c r="AJ72" s="94"/>
      <c r="AK72" s="94"/>
      <c r="AL72" s="94"/>
      <c r="AM72" s="106"/>
    </row>
    <row r="73" spans="2:39" ht="9.75" customHeight="1">
      <c r="B73" s="100" t="s">
        <v>87</v>
      </c>
      <c r="C73" s="93">
        <f>ROUND('公厘數'!B73*3.068*1.05,0)</f>
        <v>0</v>
      </c>
      <c r="D73" s="93">
        <f>ROUND('公厘數'!C73*3.068*1.05,0)</f>
        <v>36</v>
      </c>
      <c r="E73" s="93">
        <f>ROUND('公厘數'!D73*3.068*1.05,0)</f>
        <v>23</v>
      </c>
      <c r="F73" s="93">
        <f>ROUND('公厘數'!E73*3.068*1.05,0)</f>
        <v>0</v>
      </c>
      <c r="G73" s="93">
        <f>ROUND('公厘數'!F73*3.068*1.05,0)</f>
        <v>197</v>
      </c>
      <c r="H73" s="93">
        <f>ROUND('公厘數'!G73*3.068*1.05,0)</f>
        <v>161</v>
      </c>
      <c r="I73" s="93">
        <f>ROUND('公厘數'!H73*3.068*1.05,0)</f>
        <v>131</v>
      </c>
      <c r="J73" s="93">
        <f>ROUND('公厘數'!I73*3.068*1.05,0)</f>
        <v>184</v>
      </c>
      <c r="K73" s="93">
        <f>ROUND('公厘數'!J73*3.068*1.05,0)</f>
        <v>112</v>
      </c>
      <c r="L73" s="93">
        <f>ROUND('公厘數'!K73*3.068*1.05,0)</f>
        <v>190</v>
      </c>
      <c r="M73" s="93">
        <f>ROUND('公厘數'!L73*3.068*1.05,0)</f>
        <v>149</v>
      </c>
      <c r="N73" s="93">
        <f>ROUND('公厘數'!M73*3.068*1.05,0)</f>
        <v>94</v>
      </c>
      <c r="O73" s="93">
        <f>ROUND('公厘數'!N73*3.068*1.05,0)</f>
        <v>99</v>
      </c>
      <c r="P73" s="93">
        <f>ROUND('公厘數'!O73*3.068*1.05,0)</f>
        <v>120</v>
      </c>
      <c r="Q73" s="93">
        <f>ROUND('公厘數'!P73*3.068*1.05,0)</f>
        <v>118</v>
      </c>
      <c r="R73" s="93">
        <f>ROUND('公厘數'!Q73*3.068*1.05,0)</f>
        <v>117</v>
      </c>
      <c r="S73" s="93">
        <f>ROUND('公厘數'!R73*3.068*1.05,0)</f>
        <v>72</v>
      </c>
      <c r="T73" s="93">
        <f>ROUND('公厘數'!S73*3.068*1.05,0)</f>
        <v>100</v>
      </c>
      <c r="U73" s="93">
        <f>ROUND('公厘數'!T73*3.068*1.05,0)</f>
        <v>124</v>
      </c>
      <c r="V73" s="93">
        <f>ROUND('公厘數'!U73*3.068*1.05,0)</f>
        <v>78</v>
      </c>
      <c r="W73" s="93">
        <f>ROUND('公厘數'!V73*3.068*1.05,0)</f>
        <v>103</v>
      </c>
      <c r="X73" s="93">
        <f>ROUND('公厘數'!W73*3.068*1.05,0)</f>
        <v>78</v>
      </c>
      <c r="Y73" s="93">
        <f>ROUND('公厘數'!X73*3.068*1.05,0)</f>
        <v>52</v>
      </c>
      <c r="Z73" s="93">
        <f>ROUND('公厘數'!Y73*3.068*1.05,0)</f>
        <v>95</v>
      </c>
      <c r="AA73" s="93">
        <f>ROUND('公厘數'!Z73*3.068*1.05,0)</f>
        <v>67</v>
      </c>
      <c r="AB73" s="93">
        <f>ROUND('公厘數'!AA73*3.068*1.05,0)</f>
        <v>69</v>
      </c>
      <c r="AC73" s="93">
        <f>ROUND('公厘數'!AB73*3.068*1.05,0)</f>
        <v>44</v>
      </c>
      <c r="AD73" s="93">
        <f>ROUND('公厘數'!AC73*3.068*1.05,0)</f>
        <v>39</v>
      </c>
      <c r="AE73" s="93">
        <f>ROUND('公厘數'!AD73*3.068*1.05,0)</f>
        <v>35</v>
      </c>
      <c r="AF73" s="104">
        <f>ROUND('公厘數'!AE73*3.068*1.05,0)</f>
        <v>71</v>
      </c>
      <c r="AG73" s="93">
        <f>ROUND('公厘數'!AF73*3.068*1.05,0)</f>
        <v>46</v>
      </c>
      <c r="AH73" s="93">
        <f>ROUND('公厘數'!AG73*3.068*1.05,0)</f>
        <v>35</v>
      </c>
      <c r="AI73" s="93">
        <f>ROUND('公厘數'!AH73*3.068*1.05,0)</f>
        <v>19</v>
      </c>
      <c r="AJ73" s="93">
        <f>ROUND('公厘數'!AI73*3.068*1.05,0)</f>
        <v>50</v>
      </c>
      <c r="AK73" s="93">
        <f>ROUND('公厘數'!AJ73*3.068*1.05,0)</f>
        <v>136</v>
      </c>
      <c r="AL73" s="93">
        <f>ROUND('公厘數'!AK73*3.068*1.05,0)</f>
        <v>0</v>
      </c>
      <c r="AM73" s="106" t="s">
        <v>1</v>
      </c>
    </row>
    <row r="74" spans="2:39" ht="9.75" customHeight="1">
      <c r="B74" s="101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105"/>
      <c r="AG74" s="94"/>
      <c r="AH74" s="94"/>
      <c r="AI74" s="94"/>
      <c r="AJ74" s="94"/>
      <c r="AK74" s="94"/>
      <c r="AL74" s="94"/>
      <c r="AM74" s="106"/>
    </row>
    <row r="75" spans="2:39" ht="16.5">
      <c r="B75" s="102" t="s">
        <v>88</v>
      </c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</row>
    <row r="76" spans="2:39" ht="12.75" customHeight="1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</row>
    <row r="77" spans="2:39" ht="16.5"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</row>
  </sheetData>
  <sheetProtection/>
  <mergeCells count="750">
    <mergeCell ref="AJ5:AJ6"/>
    <mergeCell ref="AK5:AK6"/>
    <mergeCell ref="AJ9:AJ10"/>
    <mergeCell ref="AK9:AK10"/>
    <mergeCell ref="AJ7:AJ8"/>
    <mergeCell ref="AK7:AK8"/>
    <mergeCell ref="AM1:AM2"/>
    <mergeCell ref="AL3:AL4"/>
    <mergeCell ref="AM3:AM4"/>
    <mergeCell ref="AM5:AM6"/>
    <mergeCell ref="AL1:AL2"/>
    <mergeCell ref="AL5:AL6"/>
    <mergeCell ref="AL7:AL8"/>
    <mergeCell ref="AM7:AM8"/>
    <mergeCell ref="AM9:AM10"/>
    <mergeCell ref="AK13:AK14"/>
    <mergeCell ref="AM11:AM12"/>
    <mergeCell ref="AM13:AM14"/>
    <mergeCell ref="AL9:AL10"/>
    <mergeCell ref="AH11:AH12"/>
    <mergeCell ref="AI11:AI12"/>
    <mergeCell ref="AJ13:AJ14"/>
    <mergeCell ref="AL13:AL14"/>
    <mergeCell ref="AJ11:AJ12"/>
    <mergeCell ref="AK11:AK12"/>
    <mergeCell ref="AL11:AL12"/>
    <mergeCell ref="E15:AC17"/>
    <mergeCell ref="AE17:AE18"/>
    <mergeCell ref="C18:O18"/>
    <mergeCell ref="AB25:AB26"/>
    <mergeCell ref="AB23:AB24"/>
    <mergeCell ref="AB21:AB22"/>
    <mergeCell ref="AE19:AE20"/>
    <mergeCell ref="AC25:AC26"/>
    <mergeCell ref="AE25:AE26"/>
    <mergeCell ref="AC23:AC24"/>
    <mergeCell ref="U35:U36"/>
    <mergeCell ref="X31:X32"/>
    <mergeCell ref="X35:X36"/>
    <mergeCell ref="T37:T38"/>
    <mergeCell ref="U37:U38"/>
    <mergeCell ref="V37:V38"/>
    <mergeCell ref="W37:W38"/>
    <mergeCell ref="X37:X38"/>
    <mergeCell ref="W33:W34"/>
    <mergeCell ref="W35:W36"/>
    <mergeCell ref="S39:S40"/>
    <mergeCell ref="R41:R42"/>
    <mergeCell ref="Q43:Q44"/>
    <mergeCell ref="T39:T40"/>
    <mergeCell ref="T41:T42"/>
    <mergeCell ref="S43:S44"/>
    <mergeCell ref="R43:R44"/>
    <mergeCell ref="S41:S42"/>
    <mergeCell ref="T43:T44"/>
    <mergeCell ref="I59:I60"/>
    <mergeCell ref="M51:M52"/>
    <mergeCell ref="L53:L54"/>
    <mergeCell ref="M53:M54"/>
    <mergeCell ref="J59:J60"/>
    <mergeCell ref="L57:L58"/>
    <mergeCell ref="M57:M58"/>
    <mergeCell ref="C49:I57"/>
    <mergeCell ref="J57:J58"/>
    <mergeCell ref="L55:L56"/>
    <mergeCell ref="Q49:Q50"/>
    <mergeCell ref="E12:AE14"/>
    <mergeCell ref="AE21:AE22"/>
    <mergeCell ref="AC19:AC20"/>
    <mergeCell ref="Y37:Y38"/>
    <mergeCell ref="Y35:Y36"/>
    <mergeCell ref="Z35:Z36"/>
    <mergeCell ref="Z37:Z38"/>
    <mergeCell ref="AD21:AD22"/>
    <mergeCell ref="Z25:Z26"/>
    <mergeCell ref="E3:AI6"/>
    <mergeCell ref="AI7:AI8"/>
    <mergeCell ref="AH9:AH10"/>
    <mergeCell ref="AG11:AG12"/>
    <mergeCell ref="AD19:AD20"/>
    <mergeCell ref="AC21:AC22"/>
    <mergeCell ref="AF21:AF22"/>
    <mergeCell ref="AF19:AF20"/>
    <mergeCell ref="AE15:AE16"/>
    <mergeCell ref="AD17:AD18"/>
    <mergeCell ref="AF13:AF14"/>
    <mergeCell ref="AI9:AI10"/>
    <mergeCell ref="AF17:AF18"/>
    <mergeCell ref="AG17:AG18"/>
    <mergeCell ref="AH17:AH18"/>
    <mergeCell ref="AI17:AI18"/>
    <mergeCell ref="AF15:AF16"/>
    <mergeCell ref="AG13:AG14"/>
    <mergeCell ref="AH13:AH14"/>
    <mergeCell ref="AI13:AI14"/>
    <mergeCell ref="G63:G64"/>
    <mergeCell ref="AG27:AG28"/>
    <mergeCell ref="AH27:AH28"/>
    <mergeCell ref="AD23:AD24"/>
    <mergeCell ref="AE23:AE24"/>
    <mergeCell ref="AA27:AA28"/>
    <mergeCell ref="AA23:AA24"/>
    <mergeCell ref="AE27:AE28"/>
    <mergeCell ref="AF27:AF28"/>
    <mergeCell ref="AA25:AA26"/>
    <mergeCell ref="AM15:AM16"/>
    <mergeCell ref="AJ15:AJ16"/>
    <mergeCell ref="AM17:AM18"/>
    <mergeCell ref="AG15:AG16"/>
    <mergeCell ref="AH15:AH16"/>
    <mergeCell ref="AI15:AI16"/>
    <mergeCell ref="AK15:AK16"/>
    <mergeCell ref="AL15:AL16"/>
    <mergeCell ref="AJ17:AJ18"/>
    <mergeCell ref="AL17:AL18"/>
    <mergeCell ref="AM19:AM20"/>
    <mergeCell ref="AL19:AL20"/>
    <mergeCell ref="AJ19:AJ20"/>
    <mergeCell ref="AI19:AI20"/>
    <mergeCell ref="AK21:AK22"/>
    <mergeCell ref="AL21:AL22"/>
    <mergeCell ref="AJ21:AJ22"/>
    <mergeCell ref="AM21:AM22"/>
    <mergeCell ref="AM23:AM24"/>
    <mergeCell ref="AL23:AL24"/>
    <mergeCell ref="AH19:AH20"/>
    <mergeCell ref="AG19:AG20"/>
    <mergeCell ref="AL25:AL26"/>
    <mergeCell ref="AM25:AM26"/>
    <mergeCell ref="AJ25:AJ26"/>
    <mergeCell ref="AG21:AG22"/>
    <mergeCell ref="AH21:AH22"/>
    <mergeCell ref="AI21:AI22"/>
    <mergeCell ref="AI25:AI26"/>
    <mergeCell ref="AD27:AD28"/>
    <mergeCell ref="AF25:AF26"/>
    <mergeCell ref="AG25:AG26"/>
    <mergeCell ref="AI23:AI24"/>
    <mergeCell ref="AI27:AI28"/>
    <mergeCell ref="V35:V36"/>
    <mergeCell ref="X33:X34"/>
    <mergeCell ref="X29:X30"/>
    <mergeCell ref="W31:W32"/>
    <mergeCell ref="V33:V34"/>
    <mergeCell ref="AC27:AC28"/>
    <mergeCell ref="AB27:AB28"/>
    <mergeCell ref="Y33:Y34"/>
    <mergeCell ref="AA35:AA36"/>
    <mergeCell ref="Y29:Y30"/>
    <mergeCell ref="Z31:Z32"/>
    <mergeCell ref="Z33:Z34"/>
    <mergeCell ref="AJ23:AJ24"/>
    <mergeCell ref="AH25:AH26"/>
    <mergeCell ref="AF23:AF24"/>
    <mergeCell ref="AD25:AD26"/>
    <mergeCell ref="AG23:AG24"/>
    <mergeCell ref="AI31:AI32"/>
    <mergeCell ref="AC29:AC30"/>
    <mergeCell ref="AH23:AH24"/>
    <mergeCell ref="Y27:Y28"/>
    <mergeCell ref="Z27:Z28"/>
    <mergeCell ref="AA31:AA32"/>
    <mergeCell ref="AA33:AA34"/>
    <mergeCell ref="AB33:AB34"/>
    <mergeCell ref="Y31:Y32"/>
    <mergeCell ref="AA29:AA30"/>
    <mergeCell ref="AB29:AB30"/>
    <mergeCell ref="AB31:AB32"/>
    <mergeCell ref="Z29:Z30"/>
    <mergeCell ref="AC31:AC32"/>
    <mergeCell ref="AC33:AC34"/>
    <mergeCell ref="AB35:AB36"/>
    <mergeCell ref="AE31:AE32"/>
    <mergeCell ref="AE33:AE34"/>
    <mergeCell ref="AC35:AC36"/>
    <mergeCell ref="AG35:AG36"/>
    <mergeCell ref="AH35:AH36"/>
    <mergeCell ref="AM27:AM28"/>
    <mergeCell ref="AJ27:AJ28"/>
    <mergeCell ref="AL29:AL30"/>
    <mergeCell ref="AJ29:AJ30"/>
    <mergeCell ref="AM29:AM30"/>
    <mergeCell ref="AI29:AI30"/>
    <mergeCell ref="AI35:AI36"/>
    <mergeCell ref="AH33:AH34"/>
    <mergeCell ref="AF33:AF34"/>
    <mergeCell ref="AL27:AL28"/>
    <mergeCell ref="AJ31:AJ32"/>
    <mergeCell ref="AJ33:AJ34"/>
    <mergeCell ref="AG31:AG32"/>
    <mergeCell ref="AG33:AG34"/>
    <mergeCell ref="AH29:AH30"/>
    <mergeCell ref="AH31:AH32"/>
    <mergeCell ref="AJ35:AJ36"/>
    <mergeCell ref="AD29:AD30"/>
    <mergeCell ref="AD31:AD32"/>
    <mergeCell ref="AD33:AD34"/>
    <mergeCell ref="AD35:AD36"/>
    <mergeCell ref="AF31:AF32"/>
    <mergeCell ref="AE29:AE30"/>
    <mergeCell ref="AF35:AF36"/>
    <mergeCell ref="AF29:AF30"/>
    <mergeCell ref="AG29:AG30"/>
    <mergeCell ref="AD37:AD38"/>
    <mergeCell ref="AL37:AL38"/>
    <mergeCell ref="AL31:AL32"/>
    <mergeCell ref="AM37:AM38"/>
    <mergeCell ref="AL33:AL34"/>
    <mergeCell ref="AL35:AL36"/>
    <mergeCell ref="AM31:AM32"/>
    <mergeCell ref="AM33:AM34"/>
    <mergeCell ref="AM35:AM36"/>
    <mergeCell ref="AI33:AI34"/>
    <mergeCell ref="AC37:AC38"/>
    <mergeCell ref="AK33:AK34"/>
    <mergeCell ref="AC47:AC48"/>
    <mergeCell ref="AE47:AE48"/>
    <mergeCell ref="AF43:AF44"/>
    <mergeCell ref="AK35:AK36"/>
    <mergeCell ref="AF37:AF38"/>
    <mergeCell ref="AJ37:AJ38"/>
    <mergeCell ref="AE35:AE36"/>
    <mergeCell ref="AI37:AI38"/>
    <mergeCell ref="AB43:AB44"/>
    <mergeCell ref="AG37:AG38"/>
    <mergeCell ref="AC45:AC46"/>
    <mergeCell ref="Z39:Z40"/>
    <mergeCell ref="AH37:AH38"/>
    <mergeCell ref="AE37:AE38"/>
    <mergeCell ref="AA39:AA40"/>
    <mergeCell ref="AA41:AA42"/>
    <mergeCell ref="AA37:AA38"/>
    <mergeCell ref="AB37:AB38"/>
    <mergeCell ref="Z41:Z42"/>
    <mergeCell ref="U41:U42"/>
    <mergeCell ref="V41:V42"/>
    <mergeCell ref="X43:X44"/>
    <mergeCell ref="Y41:Y42"/>
    <mergeCell ref="AC39:AC40"/>
    <mergeCell ref="AC41:AC42"/>
    <mergeCell ref="AC43:AC44"/>
    <mergeCell ref="AA43:AA44"/>
    <mergeCell ref="AB41:AB42"/>
    <mergeCell ref="W39:W40"/>
    <mergeCell ref="X39:X40"/>
    <mergeCell ref="Y39:Y40"/>
    <mergeCell ref="W41:W42"/>
    <mergeCell ref="V39:V40"/>
    <mergeCell ref="U45:U46"/>
    <mergeCell ref="V45:V46"/>
    <mergeCell ref="W45:W46"/>
    <mergeCell ref="X41:X42"/>
    <mergeCell ref="W47:W48"/>
    <mergeCell ref="W43:W44"/>
    <mergeCell ref="V43:V44"/>
    <mergeCell ref="W49:W50"/>
    <mergeCell ref="AB51:AB52"/>
    <mergeCell ref="X45:X46"/>
    <mergeCell ref="Y45:Y46"/>
    <mergeCell ref="Z45:Z46"/>
    <mergeCell ref="Z49:Z50"/>
    <mergeCell ref="AA49:AA50"/>
    <mergeCell ref="AB45:AB46"/>
    <mergeCell ref="X47:X48"/>
    <mergeCell ref="Z47:Z48"/>
    <mergeCell ref="Z43:Z44"/>
    <mergeCell ref="Y43:Y44"/>
    <mergeCell ref="X49:X50"/>
    <mergeCell ref="Y49:Y50"/>
    <mergeCell ref="Y47:Y48"/>
    <mergeCell ref="AA47:AA48"/>
    <mergeCell ref="AA45:AA46"/>
    <mergeCell ref="U49:U50"/>
    <mergeCell ref="Z63:Z64"/>
    <mergeCell ref="AA63:AA64"/>
    <mergeCell ref="X51:X52"/>
    <mergeCell ref="Y51:Y52"/>
    <mergeCell ref="Z51:Z52"/>
    <mergeCell ref="AA51:AA52"/>
    <mergeCell ref="Z55:Z56"/>
    <mergeCell ref="AA55:AA56"/>
    <mergeCell ref="W51:W52"/>
    <mergeCell ref="U51:U52"/>
    <mergeCell ref="V51:V52"/>
    <mergeCell ref="Y55:Y56"/>
    <mergeCell ref="X59:X60"/>
    <mergeCell ref="Y59:Y60"/>
    <mergeCell ref="Y61:Y62"/>
    <mergeCell ref="X61:X62"/>
    <mergeCell ref="W63:W64"/>
    <mergeCell ref="X63:X64"/>
    <mergeCell ref="Y63:Y64"/>
    <mergeCell ref="R51:R52"/>
    <mergeCell ref="S51:S52"/>
    <mergeCell ref="V53:V54"/>
    <mergeCell ref="W53:W54"/>
    <mergeCell ref="S53:S54"/>
    <mergeCell ref="T53:T54"/>
    <mergeCell ref="U53:U54"/>
    <mergeCell ref="AI63:AI64"/>
    <mergeCell ref="AD63:AD64"/>
    <mergeCell ref="AE63:AE64"/>
    <mergeCell ref="AF63:AF64"/>
    <mergeCell ref="AG63:AG64"/>
    <mergeCell ref="S63:S64"/>
    <mergeCell ref="T63:T64"/>
    <mergeCell ref="U63:U64"/>
    <mergeCell ref="AH63:AH64"/>
    <mergeCell ref="V63:V64"/>
    <mergeCell ref="K57:K58"/>
    <mergeCell ref="M55:M56"/>
    <mergeCell ref="AB63:AB64"/>
    <mergeCell ref="AC63:AC64"/>
    <mergeCell ref="R63:R64"/>
    <mergeCell ref="N63:N64"/>
    <mergeCell ref="O63:O64"/>
    <mergeCell ref="P63:P64"/>
    <mergeCell ref="Q63:Q64"/>
    <mergeCell ref="N55:N56"/>
    <mergeCell ref="N59:N60"/>
    <mergeCell ref="O55:O56"/>
    <mergeCell ref="N49:N50"/>
    <mergeCell ref="K63:K64"/>
    <mergeCell ref="L63:L64"/>
    <mergeCell ref="M63:M64"/>
    <mergeCell ref="K55:K56"/>
    <mergeCell ref="K59:K60"/>
    <mergeCell ref="L59:L60"/>
    <mergeCell ref="M59:M60"/>
    <mergeCell ref="N51:N52"/>
    <mergeCell ref="P47:P48"/>
    <mergeCell ref="P57:P58"/>
    <mergeCell ref="O49:O50"/>
    <mergeCell ref="O51:O52"/>
    <mergeCell ref="N57:N58"/>
    <mergeCell ref="O57:O58"/>
    <mergeCell ref="P55:P56"/>
    <mergeCell ref="H63:H64"/>
    <mergeCell ref="I63:I64"/>
    <mergeCell ref="H61:H62"/>
    <mergeCell ref="J63:J64"/>
    <mergeCell ref="J61:J62"/>
    <mergeCell ref="N61:N62"/>
    <mergeCell ref="L61:L62"/>
    <mergeCell ref="M61:M62"/>
    <mergeCell ref="K61:K62"/>
    <mergeCell ref="I61:I62"/>
    <mergeCell ref="Q51:Q52"/>
    <mergeCell ref="P49:P50"/>
    <mergeCell ref="P51:P52"/>
    <mergeCell ref="Q47:Q48"/>
    <mergeCell ref="V47:V48"/>
    <mergeCell ref="V49:V50"/>
    <mergeCell ref="T47:T48"/>
    <mergeCell ref="R49:R50"/>
    <mergeCell ref="R47:R48"/>
    <mergeCell ref="T51:T52"/>
    <mergeCell ref="R45:R46"/>
    <mergeCell ref="S45:S46"/>
    <mergeCell ref="S47:S48"/>
    <mergeCell ref="S49:S50"/>
    <mergeCell ref="T45:T46"/>
    <mergeCell ref="T49:T50"/>
    <mergeCell ref="AB49:AB50"/>
    <mergeCell ref="AD39:AD40"/>
    <mergeCell ref="AD41:AD42"/>
    <mergeCell ref="AD43:AD44"/>
    <mergeCell ref="AD45:AD46"/>
    <mergeCell ref="AD47:AD48"/>
    <mergeCell ref="AD49:AD50"/>
    <mergeCell ref="AB39:AB40"/>
    <mergeCell ref="AC49:AC50"/>
    <mergeCell ref="AB47:AB48"/>
    <mergeCell ref="AE49:AE50"/>
    <mergeCell ref="AF49:AF50"/>
    <mergeCell ref="AF39:AF40"/>
    <mergeCell ref="AF41:AF42"/>
    <mergeCell ref="AF45:AF46"/>
    <mergeCell ref="AE39:AE40"/>
    <mergeCell ref="AE41:AE42"/>
    <mergeCell ref="AE43:AE44"/>
    <mergeCell ref="AE45:AE46"/>
    <mergeCell ref="AI41:AI42"/>
    <mergeCell ref="AF47:AF48"/>
    <mergeCell ref="AG47:AG48"/>
    <mergeCell ref="AH39:AH40"/>
    <mergeCell ref="AH41:AH42"/>
    <mergeCell ref="AH43:AH44"/>
    <mergeCell ref="AH45:AH46"/>
    <mergeCell ref="AI43:AI44"/>
    <mergeCell ref="AI45:AI46"/>
    <mergeCell ref="AJ39:AJ40"/>
    <mergeCell ref="AJ41:AJ42"/>
    <mergeCell ref="AJ43:AJ44"/>
    <mergeCell ref="AJ45:AJ46"/>
    <mergeCell ref="AG49:AG50"/>
    <mergeCell ref="AG39:AG40"/>
    <mergeCell ref="AG41:AG42"/>
    <mergeCell ref="AG43:AG44"/>
    <mergeCell ref="AG45:AG46"/>
    <mergeCell ref="AI39:AI40"/>
    <mergeCell ref="AM45:AM46"/>
    <mergeCell ref="AL47:AL48"/>
    <mergeCell ref="AL39:AL40"/>
    <mergeCell ref="AL41:AL42"/>
    <mergeCell ref="AL43:AL44"/>
    <mergeCell ref="AL45:AL46"/>
    <mergeCell ref="AM47:AM48"/>
    <mergeCell ref="AM43:AM44"/>
    <mergeCell ref="AK47:AK48"/>
    <mergeCell ref="AK49:AK50"/>
    <mergeCell ref="AH47:AH48"/>
    <mergeCell ref="AH49:AH50"/>
    <mergeCell ref="AI47:AI48"/>
    <mergeCell ref="AI49:AI50"/>
    <mergeCell ref="AJ47:AJ48"/>
    <mergeCell ref="AJ49:AJ50"/>
    <mergeCell ref="AM49:AM50"/>
    <mergeCell ref="AI51:AI52"/>
    <mergeCell ref="AM51:AM52"/>
    <mergeCell ref="AJ51:AJ52"/>
    <mergeCell ref="AL49:AL50"/>
    <mergeCell ref="AG51:AG52"/>
    <mergeCell ref="AK51:AK52"/>
    <mergeCell ref="AI57:AI58"/>
    <mergeCell ref="AM53:AM54"/>
    <mergeCell ref="AL53:AL54"/>
    <mergeCell ref="AL55:AL56"/>
    <mergeCell ref="AM61:AM62"/>
    <mergeCell ref="AF53:AF54"/>
    <mergeCell ref="AG53:AG54"/>
    <mergeCell ref="AH53:AH54"/>
    <mergeCell ref="AH55:AH56"/>
    <mergeCell ref="AI53:AI54"/>
    <mergeCell ref="AK63:AK64"/>
    <mergeCell ref="AJ59:AJ60"/>
    <mergeCell ref="AK53:AK54"/>
    <mergeCell ref="AL57:AL58"/>
    <mergeCell ref="AK57:AK58"/>
    <mergeCell ref="AK55:AK56"/>
    <mergeCell ref="AJ55:AJ56"/>
    <mergeCell ref="AJ57:AJ58"/>
    <mergeCell ref="AJ53:AJ54"/>
    <mergeCell ref="AK17:AK18"/>
    <mergeCell ref="AK19:AK20"/>
    <mergeCell ref="AM63:AM64"/>
    <mergeCell ref="AJ63:AJ64"/>
    <mergeCell ref="AL59:AL60"/>
    <mergeCell ref="AL61:AL62"/>
    <mergeCell ref="AL63:AL64"/>
    <mergeCell ref="AK59:AK60"/>
    <mergeCell ref="AK61:AK62"/>
    <mergeCell ref="AK41:AK42"/>
    <mergeCell ref="AK43:AK44"/>
    <mergeCell ref="AK31:AK32"/>
    <mergeCell ref="AK3:AK4"/>
    <mergeCell ref="AM59:AM60"/>
    <mergeCell ref="AM55:AM56"/>
    <mergeCell ref="AM57:AM58"/>
    <mergeCell ref="AL51:AL52"/>
    <mergeCell ref="AM39:AM40"/>
    <mergeCell ref="AM41:AM42"/>
    <mergeCell ref="AK37:AK38"/>
    <mergeCell ref="AK23:AK24"/>
    <mergeCell ref="AK25:AK26"/>
    <mergeCell ref="AK27:AK28"/>
    <mergeCell ref="AK29:AK30"/>
    <mergeCell ref="AK39:AK40"/>
    <mergeCell ref="N53:N54"/>
    <mergeCell ref="O53:O54"/>
    <mergeCell ref="P53:P54"/>
    <mergeCell ref="Q53:Q54"/>
    <mergeCell ref="AK45:AK46"/>
    <mergeCell ref="AI55:AI56"/>
    <mergeCell ref="AF51:AF52"/>
    <mergeCell ref="AD51:AD52"/>
    <mergeCell ref="AE51:AE52"/>
    <mergeCell ref="AD53:AD54"/>
    <mergeCell ref="X53:X54"/>
    <mergeCell ref="Y53:Y54"/>
    <mergeCell ref="AB53:AB54"/>
    <mergeCell ref="Z53:Z54"/>
    <mergeCell ref="AA53:AA54"/>
    <mergeCell ref="R53:R54"/>
    <mergeCell ref="U55:U56"/>
    <mergeCell ref="S55:S56"/>
    <mergeCell ref="W55:W56"/>
    <mergeCell ref="X55:X56"/>
    <mergeCell ref="R55:R56"/>
    <mergeCell ref="AC51:AC52"/>
    <mergeCell ref="AH51:AH52"/>
    <mergeCell ref="AB55:AB56"/>
    <mergeCell ref="AC55:AC56"/>
    <mergeCell ref="AC53:AC54"/>
    <mergeCell ref="AD55:AD56"/>
    <mergeCell ref="AE55:AE56"/>
    <mergeCell ref="AF55:AF56"/>
    <mergeCell ref="AG55:AG56"/>
    <mergeCell ref="AE53:AE54"/>
    <mergeCell ref="Q57:Q58"/>
    <mergeCell ref="V57:V58"/>
    <mergeCell ref="V55:V56"/>
    <mergeCell ref="T55:T56"/>
    <mergeCell ref="R57:R58"/>
    <mergeCell ref="S57:S58"/>
    <mergeCell ref="T57:T58"/>
    <mergeCell ref="U57:U58"/>
    <mergeCell ref="Q55:Q56"/>
    <mergeCell ref="AG59:AG60"/>
    <mergeCell ref="AH59:AH60"/>
    <mergeCell ref="AC57:AC58"/>
    <mergeCell ref="AB57:AB58"/>
    <mergeCell ref="AE57:AE58"/>
    <mergeCell ref="AF57:AF58"/>
    <mergeCell ref="AE59:AE60"/>
    <mergeCell ref="AI59:AI60"/>
    <mergeCell ref="AD57:AD58"/>
    <mergeCell ref="W57:W58"/>
    <mergeCell ref="X57:X58"/>
    <mergeCell ref="Y57:Y58"/>
    <mergeCell ref="Z57:Z58"/>
    <mergeCell ref="AA57:AA58"/>
    <mergeCell ref="AG57:AG58"/>
    <mergeCell ref="AH57:AH58"/>
    <mergeCell ref="AF59:AF60"/>
    <mergeCell ref="S59:S60"/>
    <mergeCell ref="V59:V60"/>
    <mergeCell ref="W59:W60"/>
    <mergeCell ref="AD59:AD60"/>
    <mergeCell ref="AC59:AC60"/>
    <mergeCell ref="Z59:Z60"/>
    <mergeCell ref="AA59:AA60"/>
    <mergeCell ref="AB59:AB60"/>
    <mergeCell ref="Z61:Z62"/>
    <mergeCell ref="Q61:Q62"/>
    <mergeCell ref="R61:R62"/>
    <mergeCell ref="S61:S62"/>
    <mergeCell ref="T61:T62"/>
    <mergeCell ref="P59:P60"/>
    <mergeCell ref="Q59:Q60"/>
    <mergeCell ref="T59:T60"/>
    <mergeCell ref="U59:U60"/>
    <mergeCell ref="R59:R60"/>
    <mergeCell ref="O59:O60"/>
    <mergeCell ref="U61:U62"/>
    <mergeCell ref="V61:V62"/>
    <mergeCell ref="AH61:AH62"/>
    <mergeCell ref="W61:W62"/>
    <mergeCell ref="AA61:AA62"/>
    <mergeCell ref="AB61:AB62"/>
    <mergeCell ref="AC61:AC62"/>
    <mergeCell ref="O61:O62"/>
    <mergeCell ref="P61:P62"/>
    <mergeCell ref="AI61:AI62"/>
    <mergeCell ref="AJ61:AJ62"/>
    <mergeCell ref="AD61:AD62"/>
    <mergeCell ref="AE61:AE62"/>
    <mergeCell ref="AF61:AF62"/>
    <mergeCell ref="AG61:AG62"/>
    <mergeCell ref="L65:L66"/>
    <mergeCell ref="M65:M66"/>
    <mergeCell ref="J65:J66"/>
    <mergeCell ref="K65:K66"/>
    <mergeCell ref="F65:F66"/>
    <mergeCell ref="G65:G66"/>
    <mergeCell ref="H65:H66"/>
    <mergeCell ref="I65:I66"/>
    <mergeCell ref="AI65:AI66"/>
    <mergeCell ref="AF65:AF66"/>
    <mergeCell ref="AG65:AG66"/>
    <mergeCell ref="P65:P66"/>
    <mergeCell ref="Q65:Q66"/>
    <mergeCell ref="T65:T66"/>
    <mergeCell ref="U65:U66"/>
    <mergeCell ref="R65:R66"/>
    <mergeCell ref="S65:S66"/>
    <mergeCell ref="AD65:AD66"/>
    <mergeCell ref="T67:T68"/>
    <mergeCell ref="O67:O68"/>
    <mergeCell ref="P67:P68"/>
    <mergeCell ref="AJ65:AJ66"/>
    <mergeCell ref="AK65:AK66"/>
    <mergeCell ref="Z65:Z66"/>
    <mergeCell ref="AA65:AA66"/>
    <mergeCell ref="AB65:AB66"/>
    <mergeCell ref="AC65:AC66"/>
    <mergeCell ref="AH65:AH66"/>
    <mergeCell ref="AE65:AE66"/>
    <mergeCell ref="X65:X66"/>
    <mergeCell ref="Y65:Y66"/>
    <mergeCell ref="K67:K68"/>
    <mergeCell ref="L67:L68"/>
    <mergeCell ref="V65:V66"/>
    <mergeCell ref="W65:W66"/>
    <mergeCell ref="N65:N66"/>
    <mergeCell ref="O65:O66"/>
    <mergeCell ref="W67:W68"/>
    <mergeCell ref="AL65:AL66"/>
    <mergeCell ref="AM65:AM66"/>
    <mergeCell ref="E67:E68"/>
    <mergeCell ref="F67:F68"/>
    <mergeCell ref="G67:G68"/>
    <mergeCell ref="H67:H68"/>
    <mergeCell ref="I67:I68"/>
    <mergeCell ref="J67:J68"/>
    <mergeCell ref="M67:M68"/>
    <mergeCell ref="N67:N68"/>
    <mergeCell ref="X69:X70"/>
    <mergeCell ref="Y69:Y70"/>
    <mergeCell ref="Z69:Z70"/>
    <mergeCell ref="AC67:AC68"/>
    <mergeCell ref="AF67:AF68"/>
    <mergeCell ref="Q67:Q68"/>
    <mergeCell ref="R67:R68"/>
    <mergeCell ref="AA67:AA68"/>
    <mergeCell ref="AB67:AB68"/>
    <mergeCell ref="S67:S68"/>
    <mergeCell ref="X67:X68"/>
    <mergeCell ref="AD67:AD68"/>
    <mergeCell ref="AE67:AE68"/>
    <mergeCell ref="AK67:AK68"/>
    <mergeCell ref="AL67:AL68"/>
    <mergeCell ref="AI67:AI68"/>
    <mergeCell ref="AJ67:AJ68"/>
    <mergeCell ref="I69:I70"/>
    <mergeCell ref="J69:J70"/>
    <mergeCell ref="U69:U70"/>
    <mergeCell ref="V69:V70"/>
    <mergeCell ref="AG67:AG68"/>
    <mergeCell ref="AH67:AH68"/>
    <mergeCell ref="U67:U68"/>
    <mergeCell ref="V67:V68"/>
    <mergeCell ref="Y67:Y68"/>
    <mergeCell ref="Z67:Z68"/>
    <mergeCell ref="K69:K70"/>
    <mergeCell ref="L69:L70"/>
    <mergeCell ref="M69:M70"/>
    <mergeCell ref="N69:N70"/>
    <mergeCell ref="AM67:AM68"/>
    <mergeCell ref="D69:D70"/>
    <mergeCell ref="E69:E70"/>
    <mergeCell ref="F69:F70"/>
    <mergeCell ref="G69:G70"/>
    <mergeCell ref="H69:H70"/>
    <mergeCell ref="O69:O70"/>
    <mergeCell ref="P69:P70"/>
    <mergeCell ref="AG69:AG70"/>
    <mergeCell ref="AH69:AH70"/>
    <mergeCell ref="AA69:AA70"/>
    <mergeCell ref="AB69:AB70"/>
    <mergeCell ref="AC69:AC70"/>
    <mergeCell ref="AD69:AD70"/>
    <mergeCell ref="AE69:AE70"/>
    <mergeCell ref="AF69:AF70"/>
    <mergeCell ref="C71:C72"/>
    <mergeCell ref="D71:D72"/>
    <mergeCell ref="E71:E72"/>
    <mergeCell ref="P71:P72"/>
    <mergeCell ref="F71:F72"/>
    <mergeCell ref="G71:G72"/>
    <mergeCell ref="H71:H72"/>
    <mergeCell ref="I71:I72"/>
    <mergeCell ref="J71:J72"/>
    <mergeCell ref="K71:K72"/>
    <mergeCell ref="Q69:Q70"/>
    <mergeCell ref="AM69:AM70"/>
    <mergeCell ref="AI69:AI70"/>
    <mergeCell ref="AJ69:AJ70"/>
    <mergeCell ref="AK69:AK70"/>
    <mergeCell ref="AL69:AL70"/>
    <mergeCell ref="T69:T70"/>
    <mergeCell ref="R69:R70"/>
    <mergeCell ref="S69:S70"/>
    <mergeCell ref="W69:W70"/>
    <mergeCell ref="L71:L72"/>
    <mergeCell ref="W71:W72"/>
    <mergeCell ref="U71:U72"/>
    <mergeCell ref="V71:V72"/>
    <mergeCell ref="R71:R72"/>
    <mergeCell ref="Q71:Q72"/>
    <mergeCell ref="M71:M72"/>
    <mergeCell ref="N71:N72"/>
    <mergeCell ref="O71:O72"/>
    <mergeCell ref="S71:S72"/>
    <mergeCell ref="AI71:AI72"/>
    <mergeCell ref="AB71:AB72"/>
    <mergeCell ref="AC71:AC72"/>
    <mergeCell ref="X71:X72"/>
    <mergeCell ref="Y71:Y72"/>
    <mergeCell ref="Z71:Z72"/>
    <mergeCell ref="AH71:AH72"/>
    <mergeCell ref="AD71:AD72"/>
    <mergeCell ref="AE71:AE72"/>
    <mergeCell ref="AF71:AF72"/>
    <mergeCell ref="AG71:AG72"/>
    <mergeCell ref="T71:T72"/>
    <mergeCell ref="AA71:AA72"/>
    <mergeCell ref="AL71:AL72"/>
    <mergeCell ref="AM71:AM72"/>
    <mergeCell ref="AL73:AL74"/>
    <mergeCell ref="AM73:AM74"/>
    <mergeCell ref="AG73:AG74"/>
    <mergeCell ref="AH73:AH74"/>
    <mergeCell ref="AI73:AI74"/>
    <mergeCell ref="AJ73:AJ74"/>
    <mergeCell ref="AJ71:AJ72"/>
    <mergeCell ref="AK71:AK72"/>
    <mergeCell ref="B73:B74"/>
    <mergeCell ref="C73:C74"/>
    <mergeCell ref="D73:D74"/>
    <mergeCell ref="E73:E74"/>
    <mergeCell ref="O73:O74"/>
    <mergeCell ref="P73:P74"/>
    <mergeCell ref="K73:K74"/>
    <mergeCell ref="L73:L74"/>
    <mergeCell ref="M73:M74"/>
    <mergeCell ref="N73:N74"/>
    <mergeCell ref="F73:F74"/>
    <mergeCell ref="G73:G74"/>
    <mergeCell ref="I73:I74"/>
    <mergeCell ref="J73:J74"/>
    <mergeCell ref="H73:H74"/>
    <mergeCell ref="B75:AM77"/>
    <mergeCell ref="AK73:AK74"/>
    <mergeCell ref="AC73:AC74"/>
    <mergeCell ref="AD73:AD74"/>
    <mergeCell ref="AE73:AE74"/>
    <mergeCell ref="AF73:AF74"/>
    <mergeCell ref="Y73:Y74"/>
    <mergeCell ref="Z73:Z74"/>
    <mergeCell ref="Q73:Q74"/>
    <mergeCell ref="R73:R74"/>
    <mergeCell ref="C20:K25"/>
    <mergeCell ref="M20:W27"/>
    <mergeCell ref="C27:K32"/>
    <mergeCell ref="C34:I47"/>
    <mergeCell ref="U47:U48"/>
    <mergeCell ref="P45:P46"/>
    <mergeCell ref="O47:O48"/>
    <mergeCell ref="Q45:Q46"/>
    <mergeCell ref="U39:U40"/>
    <mergeCell ref="U43:U44"/>
    <mergeCell ref="S73:S74"/>
    <mergeCell ref="T73:T74"/>
    <mergeCell ref="AA73:AA74"/>
    <mergeCell ref="AB73:AB74"/>
    <mergeCell ref="W73:W74"/>
    <mergeCell ref="X73:X74"/>
    <mergeCell ref="U73:U74"/>
    <mergeCell ref="V73:V74"/>
  </mergeCells>
  <printOptions horizontalCentered="1" verticalCentered="1"/>
  <pageMargins left="0.3937007874015748" right="0.3937007874015748" top="0.1968503937007874" bottom="0.16" header="0.41" footer="0.5118110236220472"/>
  <pageSetup horizontalDpi="600" verticalDpi="600" orientation="landscape" paperSize="8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Q45" sqref="Q45:Q46"/>
    </sheetView>
  </sheetViews>
  <sheetFormatPr defaultColWidth="9.00390625" defaultRowHeight="16.5"/>
  <cols>
    <col min="1" max="1" width="15.625" style="0" customWidth="1"/>
    <col min="4" max="5" width="15.625" style="0" customWidth="1"/>
  </cols>
  <sheetData>
    <row r="1" spans="1:5" ht="16.5">
      <c r="A1" s="14" t="s">
        <v>48</v>
      </c>
      <c r="B1" s="9">
        <v>1</v>
      </c>
      <c r="C1" s="10" t="s">
        <v>12</v>
      </c>
      <c r="D1" s="11"/>
      <c r="E1" s="12"/>
    </row>
    <row r="2" spans="1:5" ht="16.5">
      <c r="A2" s="15" t="s">
        <v>49</v>
      </c>
      <c r="B2" s="16">
        <f>ROUND(B3*B1*1.05,0)</f>
        <v>3</v>
      </c>
      <c r="C2" s="13"/>
      <c r="D2" s="11"/>
      <c r="E2" s="11"/>
    </row>
    <row r="3" spans="1:5" ht="16.5">
      <c r="A3" s="17" t="s">
        <v>50</v>
      </c>
      <c r="B3" s="17">
        <v>3.068</v>
      </c>
      <c r="C3" s="10"/>
      <c r="D3" s="11"/>
      <c r="E3" s="11"/>
    </row>
    <row r="4" spans="1:2" ht="16.5">
      <c r="A4" s="18" t="s">
        <v>51</v>
      </c>
      <c r="B4" s="19">
        <f>ROUND(B1*B3*1.05,0)</f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4"/>
  <sheetViews>
    <sheetView view="pageBreakPreview" zoomScale="85" zoomScaleSheetLayoutView="85" zoomScalePageLayoutView="0" workbookViewId="0" topLeftCell="A1">
      <selection activeCell="Q45" sqref="Q45:Q46"/>
    </sheetView>
  </sheetViews>
  <sheetFormatPr defaultColWidth="9.00390625" defaultRowHeight="16.5"/>
  <cols>
    <col min="1" max="43" width="4.625" style="6" customWidth="1"/>
    <col min="44" max="16384" width="9.00390625" style="6" customWidth="1"/>
  </cols>
  <sheetData>
    <row r="1" spans="4:38" ht="9.75" customHeight="1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AJ1" s="7"/>
      <c r="AK1" s="114" t="s">
        <v>13</v>
      </c>
      <c r="AL1" s="130" t="s">
        <v>14</v>
      </c>
    </row>
    <row r="2" spans="4:38" ht="9.75" customHeight="1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AJ2" s="8"/>
      <c r="AK2" s="115"/>
      <c r="AL2" s="131"/>
    </row>
    <row r="3" spans="4:38" ht="9.75" customHeight="1">
      <c r="D3" s="146" t="s">
        <v>15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20"/>
      <c r="AJ3" s="134" t="s">
        <v>16</v>
      </c>
      <c r="AK3" s="136">
        <v>46.6</v>
      </c>
      <c r="AL3" s="119" t="s">
        <v>57</v>
      </c>
    </row>
    <row r="4" spans="4:38" ht="9.75" customHeight="1"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20"/>
      <c r="AJ4" s="135"/>
      <c r="AK4" s="137"/>
      <c r="AL4" s="120"/>
    </row>
    <row r="5" spans="4:38" ht="9.75" customHeight="1"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08" t="s">
        <v>17</v>
      </c>
      <c r="AJ5" s="136">
        <v>44.4</v>
      </c>
      <c r="AK5" s="136">
        <v>8.3</v>
      </c>
      <c r="AL5" s="119" t="s">
        <v>57</v>
      </c>
    </row>
    <row r="6" spans="4:38" ht="9.75" customHeight="1"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09"/>
      <c r="AJ6" s="137"/>
      <c r="AK6" s="137"/>
      <c r="AL6" s="120"/>
    </row>
    <row r="7" spans="4:38" ht="9.75" customHeight="1"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108" t="s">
        <v>18</v>
      </c>
      <c r="AI7" s="132">
        <v>14.5</v>
      </c>
      <c r="AJ7" s="138">
        <v>40.3</v>
      </c>
      <c r="AK7" s="138">
        <v>9.2</v>
      </c>
      <c r="AL7" s="119" t="s">
        <v>57</v>
      </c>
    </row>
    <row r="8" spans="4:38" ht="9.75" customHeight="1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0"/>
      <c r="AH8" s="109"/>
      <c r="AI8" s="133"/>
      <c r="AJ8" s="139"/>
      <c r="AK8" s="139"/>
      <c r="AL8" s="120"/>
    </row>
    <row r="9" spans="4:38" ht="9.75" customHeight="1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108" t="s">
        <v>19</v>
      </c>
      <c r="AH9" s="132">
        <v>13.5</v>
      </c>
      <c r="AI9" s="132">
        <v>26.2</v>
      </c>
      <c r="AJ9" s="138">
        <v>31.7</v>
      </c>
      <c r="AK9" s="138">
        <v>15.3</v>
      </c>
      <c r="AL9" s="119" t="s">
        <v>57</v>
      </c>
    </row>
    <row r="10" spans="4:38" ht="9.75" customHeight="1"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109"/>
      <c r="AH10" s="133"/>
      <c r="AI10" s="133"/>
      <c r="AJ10" s="139"/>
      <c r="AK10" s="139"/>
      <c r="AL10" s="120"/>
    </row>
    <row r="11" spans="4:38" ht="9.75" customHeight="1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0"/>
      <c r="AF11" s="108" t="s">
        <v>20</v>
      </c>
      <c r="AG11" s="140">
        <f>4.6+3.4</f>
        <v>8</v>
      </c>
      <c r="AH11" s="132">
        <v>16.9</v>
      </c>
      <c r="AI11" s="132">
        <v>30.1</v>
      </c>
      <c r="AJ11" s="138">
        <v>31</v>
      </c>
      <c r="AK11" s="138">
        <v>23</v>
      </c>
      <c r="AL11" s="119" t="s">
        <v>57</v>
      </c>
    </row>
    <row r="12" spans="4:38" ht="9.75" customHeight="1">
      <c r="D12" s="146" t="s">
        <v>21</v>
      </c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20"/>
      <c r="AF12" s="109"/>
      <c r="AG12" s="141"/>
      <c r="AH12" s="133"/>
      <c r="AI12" s="133"/>
      <c r="AJ12" s="139"/>
      <c r="AK12" s="139"/>
      <c r="AL12" s="120"/>
    </row>
    <row r="13" spans="4:38" ht="9.75" customHeight="1"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08" t="s">
        <v>22</v>
      </c>
      <c r="AF13" s="147">
        <v>11.8</v>
      </c>
      <c r="AG13" s="132">
        <v>19.2</v>
      </c>
      <c r="AH13" s="132">
        <v>25.8</v>
      </c>
      <c r="AI13" s="132">
        <v>36.2</v>
      </c>
      <c r="AJ13" s="138">
        <v>36.2</v>
      </c>
      <c r="AK13" s="138">
        <v>21.6</v>
      </c>
      <c r="AL13" s="119" t="s">
        <v>57</v>
      </c>
    </row>
    <row r="14" spans="4:38" ht="9.75" customHeight="1"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09"/>
      <c r="AF14" s="148"/>
      <c r="AG14" s="133"/>
      <c r="AH14" s="133"/>
      <c r="AI14" s="133"/>
      <c r="AJ14" s="139"/>
      <c r="AK14" s="139"/>
      <c r="AL14" s="120"/>
    </row>
    <row r="15" spans="4:38" ht="9.75" customHeight="1"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20"/>
      <c r="AD15" s="108" t="s">
        <v>23</v>
      </c>
      <c r="AE15" s="132">
        <v>31.7</v>
      </c>
      <c r="AF15" s="132">
        <v>25.4</v>
      </c>
      <c r="AG15" s="132">
        <v>22.3</v>
      </c>
      <c r="AH15" s="132">
        <v>8.6</v>
      </c>
      <c r="AI15" s="132">
        <v>9.7</v>
      </c>
      <c r="AJ15" s="138">
        <v>48.1</v>
      </c>
      <c r="AK15" s="138">
        <v>11.4</v>
      </c>
      <c r="AL15" s="119" t="s">
        <v>57</v>
      </c>
    </row>
    <row r="16" spans="4:38" ht="9.75" customHeight="1"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20"/>
      <c r="AD16" s="109"/>
      <c r="AE16" s="133"/>
      <c r="AF16" s="133"/>
      <c r="AG16" s="133"/>
      <c r="AH16" s="133"/>
      <c r="AI16" s="133"/>
      <c r="AJ16" s="139"/>
      <c r="AK16" s="139"/>
      <c r="AL16" s="120"/>
    </row>
    <row r="17" spans="4:38" ht="9.75" customHeight="1"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08" t="s">
        <v>24</v>
      </c>
      <c r="AD17" s="132">
        <v>11.3</v>
      </c>
      <c r="AE17" s="132">
        <v>35.3</v>
      </c>
      <c r="AF17" s="132">
        <v>18.3</v>
      </c>
      <c r="AG17" s="132">
        <v>15.2</v>
      </c>
      <c r="AH17" s="140">
        <f>7.7</f>
        <v>7.7</v>
      </c>
      <c r="AI17" s="132">
        <v>20.6</v>
      </c>
      <c r="AJ17" s="138">
        <v>37.6</v>
      </c>
      <c r="AK17" s="138">
        <v>15.8</v>
      </c>
      <c r="AL17" s="119" t="s">
        <v>57</v>
      </c>
    </row>
    <row r="18" spans="4:38" ht="9.75" customHeight="1"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109"/>
      <c r="AD18" s="133"/>
      <c r="AE18" s="133"/>
      <c r="AF18" s="133"/>
      <c r="AG18" s="133"/>
      <c r="AH18" s="141"/>
      <c r="AI18" s="133"/>
      <c r="AJ18" s="139"/>
      <c r="AK18" s="139"/>
      <c r="AL18" s="120"/>
    </row>
    <row r="19" spans="4:38" ht="9.75" customHeight="1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108" t="s">
        <v>25</v>
      </c>
      <c r="AC19" s="140">
        <f>6.3</f>
        <v>6.3</v>
      </c>
      <c r="AD19" s="132">
        <v>16.9</v>
      </c>
      <c r="AE19" s="132">
        <v>29.9</v>
      </c>
      <c r="AF19" s="132">
        <v>14.1</v>
      </c>
      <c r="AG19" s="132">
        <v>12.7</v>
      </c>
      <c r="AH19" s="132">
        <v>10.4</v>
      </c>
      <c r="AI19" s="132">
        <v>26.3</v>
      </c>
      <c r="AJ19" s="138">
        <v>30.5</v>
      </c>
      <c r="AK19" s="138">
        <v>18.6</v>
      </c>
      <c r="AL19" s="119" t="s">
        <v>57</v>
      </c>
    </row>
    <row r="20" spans="4:38" ht="9.75" customHeight="1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109"/>
      <c r="AC20" s="141"/>
      <c r="AD20" s="133"/>
      <c r="AE20" s="133"/>
      <c r="AF20" s="133"/>
      <c r="AG20" s="133"/>
      <c r="AH20" s="133"/>
      <c r="AI20" s="133"/>
      <c r="AJ20" s="139"/>
      <c r="AK20" s="139"/>
      <c r="AL20" s="120"/>
    </row>
    <row r="21" spans="4:38" ht="9.75" customHeight="1"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108" t="s">
        <v>26</v>
      </c>
      <c r="AB21" s="140">
        <f>7.9</f>
        <v>7.9</v>
      </c>
      <c r="AC21" s="132">
        <v>14.2</v>
      </c>
      <c r="AD21" s="132">
        <v>26.7</v>
      </c>
      <c r="AE21" s="132">
        <v>26.4</v>
      </c>
      <c r="AF21" s="132">
        <v>15.3</v>
      </c>
      <c r="AG21" s="132">
        <v>11.2</v>
      </c>
      <c r="AH21" s="132">
        <v>18.4</v>
      </c>
      <c r="AI21" s="132">
        <v>32.1</v>
      </c>
      <c r="AJ21" s="132">
        <v>26.2</v>
      </c>
      <c r="AK21" s="132">
        <v>26.9</v>
      </c>
      <c r="AL21" s="119" t="s">
        <v>57</v>
      </c>
    </row>
    <row r="22" spans="4:38" ht="9.75" customHeight="1"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109"/>
      <c r="AB22" s="141"/>
      <c r="AC22" s="133"/>
      <c r="AD22" s="133"/>
      <c r="AE22" s="133"/>
      <c r="AF22" s="133"/>
      <c r="AG22" s="133"/>
      <c r="AH22" s="133"/>
      <c r="AI22" s="133"/>
      <c r="AJ22" s="133"/>
      <c r="AK22" s="133"/>
      <c r="AL22" s="120"/>
    </row>
    <row r="23" spans="4:38" ht="9.75" customHeight="1"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108" t="s">
        <v>27</v>
      </c>
      <c r="AA23" s="132">
        <v>17.5</v>
      </c>
      <c r="AB23" s="132">
        <v>21.6</v>
      </c>
      <c r="AC23" s="132">
        <v>27.4</v>
      </c>
      <c r="AD23" s="132">
        <v>31.2</v>
      </c>
      <c r="AE23" s="132">
        <v>10.5</v>
      </c>
      <c r="AF23" s="140">
        <f>6.6</f>
        <v>6.6</v>
      </c>
      <c r="AG23" s="132">
        <v>11.1</v>
      </c>
      <c r="AH23" s="132">
        <v>23.4</v>
      </c>
      <c r="AI23" s="132">
        <v>37.1</v>
      </c>
      <c r="AJ23" s="132">
        <v>27.8</v>
      </c>
      <c r="AK23" s="132">
        <v>24.5</v>
      </c>
      <c r="AL23" s="119" t="s">
        <v>57</v>
      </c>
    </row>
    <row r="24" spans="4:38" ht="9.75" customHeight="1"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109"/>
      <c r="AA24" s="133"/>
      <c r="AB24" s="133"/>
      <c r="AC24" s="133"/>
      <c r="AD24" s="133"/>
      <c r="AE24" s="133"/>
      <c r="AF24" s="141"/>
      <c r="AG24" s="133"/>
      <c r="AH24" s="133"/>
      <c r="AI24" s="133"/>
      <c r="AJ24" s="133"/>
      <c r="AK24" s="133"/>
      <c r="AL24" s="120"/>
    </row>
    <row r="25" spans="4:38" ht="9.75" customHeight="1"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08" t="s">
        <v>28</v>
      </c>
      <c r="Z25" s="132">
        <v>9.2</v>
      </c>
      <c r="AA25" s="132">
        <v>25.8</v>
      </c>
      <c r="AB25" s="132">
        <v>35.5</v>
      </c>
      <c r="AC25" s="132">
        <v>41</v>
      </c>
      <c r="AD25" s="132">
        <v>44.4</v>
      </c>
      <c r="AE25" s="132">
        <v>13</v>
      </c>
      <c r="AF25" s="132">
        <v>16.2</v>
      </c>
      <c r="AG25" s="132">
        <v>20.3</v>
      </c>
      <c r="AH25" s="132">
        <v>35.1</v>
      </c>
      <c r="AI25" s="132">
        <v>40.6</v>
      </c>
      <c r="AJ25" s="132">
        <v>32.2</v>
      </c>
      <c r="AK25" s="132">
        <v>29.2</v>
      </c>
      <c r="AL25" s="119" t="s">
        <v>57</v>
      </c>
    </row>
    <row r="26" spans="4:38" ht="9.75" customHeight="1"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109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20"/>
    </row>
    <row r="27" spans="4:38" ht="9.75" customHeight="1"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108" t="s">
        <v>29</v>
      </c>
      <c r="Y27" s="132">
        <v>49.3</v>
      </c>
      <c r="Z27" s="132">
        <v>35.9</v>
      </c>
      <c r="AA27" s="132">
        <v>23.2</v>
      </c>
      <c r="AB27" s="132">
        <v>15.4</v>
      </c>
      <c r="AC27" s="132">
        <v>9.8</v>
      </c>
      <c r="AD27" s="140">
        <f>5.1</f>
        <v>5.1</v>
      </c>
      <c r="AE27" s="132">
        <v>43.6</v>
      </c>
      <c r="AF27" s="132">
        <v>29.9</v>
      </c>
      <c r="AG27" s="132">
        <v>26.8</v>
      </c>
      <c r="AH27" s="132">
        <v>12.4</v>
      </c>
      <c r="AI27" s="132">
        <v>12.8</v>
      </c>
      <c r="AJ27" s="132">
        <v>46.7</v>
      </c>
      <c r="AK27" s="132">
        <v>15.9</v>
      </c>
      <c r="AL27" s="119" t="s">
        <v>57</v>
      </c>
    </row>
    <row r="28" spans="4:38" ht="9.75" customHeight="1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109"/>
      <c r="Y28" s="133"/>
      <c r="Z28" s="133"/>
      <c r="AA28" s="133"/>
      <c r="AB28" s="133"/>
      <c r="AC28" s="133"/>
      <c r="AD28" s="141"/>
      <c r="AE28" s="133"/>
      <c r="AF28" s="133"/>
      <c r="AG28" s="133"/>
      <c r="AH28" s="133"/>
      <c r="AI28" s="133"/>
      <c r="AJ28" s="133"/>
      <c r="AK28" s="133"/>
      <c r="AL28" s="120"/>
    </row>
    <row r="29" spans="4:38" ht="9.75" customHeight="1"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108" t="s">
        <v>30</v>
      </c>
      <c r="X29" s="132">
        <v>22.7</v>
      </c>
      <c r="Y29" s="132">
        <v>46.1</v>
      </c>
      <c r="Z29" s="132">
        <v>29.6</v>
      </c>
      <c r="AA29" s="132">
        <v>10.7</v>
      </c>
      <c r="AB29" s="132">
        <v>10</v>
      </c>
      <c r="AC29" s="132">
        <v>11.9</v>
      </c>
      <c r="AD29" s="132">
        <v>25.7</v>
      </c>
      <c r="AE29" s="132">
        <v>40.5</v>
      </c>
      <c r="AF29" s="132">
        <v>24.9</v>
      </c>
      <c r="AG29" s="132">
        <v>21.5</v>
      </c>
      <c r="AH29" s="132">
        <v>19.4</v>
      </c>
      <c r="AI29" s="132">
        <v>33.6</v>
      </c>
      <c r="AJ29" s="132">
        <v>33.2</v>
      </c>
      <c r="AK29" s="132">
        <v>33.1</v>
      </c>
      <c r="AL29" s="119" t="s">
        <v>57</v>
      </c>
    </row>
    <row r="30" spans="4:38" ht="9.75" customHeight="1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109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20"/>
    </row>
    <row r="31" spans="4:38" ht="9.75" customHeight="1"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108" t="s">
        <v>31</v>
      </c>
      <c r="W31" s="132">
        <v>15.8</v>
      </c>
      <c r="X31" s="132">
        <v>28.2</v>
      </c>
      <c r="Y31" s="132">
        <v>26.6</v>
      </c>
      <c r="Z31" s="132">
        <v>20.7</v>
      </c>
      <c r="AA31" s="132">
        <v>8.8</v>
      </c>
      <c r="AB31" s="132">
        <v>13</v>
      </c>
      <c r="AC31" s="132">
        <v>20.2</v>
      </c>
      <c r="AD31" s="132">
        <v>30.8</v>
      </c>
      <c r="AE31" s="132">
        <v>29.3</v>
      </c>
      <c r="AF31" s="132">
        <v>20.5</v>
      </c>
      <c r="AG31" s="132">
        <v>19.5</v>
      </c>
      <c r="AH31" s="132">
        <v>27.4</v>
      </c>
      <c r="AI31" s="132">
        <v>32.1</v>
      </c>
      <c r="AJ31" s="132">
        <v>17.8</v>
      </c>
      <c r="AK31" s="132">
        <v>40.6</v>
      </c>
      <c r="AL31" s="119" t="s">
        <v>57</v>
      </c>
    </row>
    <row r="32" spans="4:38" ht="9.75" customHeight="1"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09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20"/>
    </row>
    <row r="33" spans="4:38" ht="9.75" customHeight="1"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108" t="s">
        <v>32</v>
      </c>
      <c r="V33" s="132">
        <v>9.4</v>
      </c>
      <c r="W33" s="132">
        <v>19.3</v>
      </c>
      <c r="X33" s="132">
        <v>35</v>
      </c>
      <c r="Y33" s="132">
        <v>17.4</v>
      </c>
      <c r="Z33" s="132">
        <v>9.6</v>
      </c>
      <c r="AA33" s="132">
        <v>8.4</v>
      </c>
      <c r="AB33" s="132">
        <v>14.7</v>
      </c>
      <c r="AC33" s="132">
        <v>23.4</v>
      </c>
      <c r="AD33" s="132">
        <v>30.1</v>
      </c>
      <c r="AE33" s="132">
        <v>18</v>
      </c>
      <c r="AF33" s="132">
        <v>9.8</v>
      </c>
      <c r="AG33" s="132">
        <v>13.2</v>
      </c>
      <c r="AH33" s="132">
        <v>22.2</v>
      </c>
      <c r="AI33" s="132">
        <v>26.3</v>
      </c>
      <c r="AJ33" s="132">
        <v>20.4</v>
      </c>
      <c r="AK33" s="132">
        <v>29.4</v>
      </c>
      <c r="AL33" s="119" t="s">
        <v>57</v>
      </c>
    </row>
    <row r="34" spans="4:38" ht="9.75" customHeight="1"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09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20"/>
    </row>
    <row r="35" spans="4:38" ht="9.75" customHeight="1"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08" t="s">
        <v>33</v>
      </c>
      <c r="U35" s="132">
        <v>21.5</v>
      </c>
      <c r="V35" s="132">
        <v>30.8</v>
      </c>
      <c r="W35" s="132">
        <v>41</v>
      </c>
      <c r="X35" s="132">
        <v>54.4</v>
      </c>
      <c r="Y35" s="132">
        <v>12.6</v>
      </c>
      <c r="Z35" s="132">
        <v>17.5</v>
      </c>
      <c r="AA35" s="132">
        <v>29.9</v>
      </c>
      <c r="AB35" s="132">
        <v>39.5</v>
      </c>
      <c r="AC35" s="132">
        <v>45.2</v>
      </c>
      <c r="AD35" s="132">
        <v>48.6</v>
      </c>
      <c r="AE35" s="132">
        <v>23.5</v>
      </c>
      <c r="AF35" s="132">
        <v>25.2</v>
      </c>
      <c r="AG35" s="132">
        <v>29.2</v>
      </c>
      <c r="AH35" s="132">
        <v>41.3</v>
      </c>
      <c r="AI35" s="132">
        <v>54</v>
      </c>
      <c r="AJ35" s="132">
        <v>24</v>
      </c>
      <c r="AK35" s="132">
        <v>38.1</v>
      </c>
      <c r="AL35" s="119" t="s">
        <v>57</v>
      </c>
    </row>
    <row r="36" spans="4:38" ht="9.75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09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20"/>
    </row>
    <row r="37" spans="4:38" ht="9.75" customHeight="1"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108" t="s">
        <v>34</v>
      </c>
      <c r="T37" s="132">
        <v>9</v>
      </c>
      <c r="U37" s="132">
        <v>13.3</v>
      </c>
      <c r="V37" s="132">
        <v>22.6</v>
      </c>
      <c r="W37" s="132">
        <v>32.8</v>
      </c>
      <c r="X37" s="132">
        <v>46.2</v>
      </c>
      <c r="Y37" s="132">
        <v>11.9</v>
      </c>
      <c r="Z37" s="132">
        <v>11.9</v>
      </c>
      <c r="AA37" s="132">
        <v>21.7</v>
      </c>
      <c r="AB37" s="132">
        <v>31.3</v>
      </c>
      <c r="AC37" s="132">
        <v>37</v>
      </c>
      <c r="AD37" s="132">
        <v>40.4</v>
      </c>
      <c r="AE37" s="132">
        <v>21.1</v>
      </c>
      <c r="AF37" s="132">
        <v>17.3</v>
      </c>
      <c r="AG37" s="132">
        <v>21.3</v>
      </c>
      <c r="AH37" s="132">
        <v>33.2</v>
      </c>
      <c r="AI37" s="143">
        <v>45.8</v>
      </c>
      <c r="AJ37" s="143">
        <v>20.2</v>
      </c>
      <c r="AK37" s="143">
        <v>35.8</v>
      </c>
      <c r="AL37" s="119" t="s">
        <v>57</v>
      </c>
    </row>
    <row r="38" spans="4:38" ht="9.75" customHeight="1"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109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44"/>
      <c r="AJ38" s="144"/>
      <c r="AK38" s="144"/>
      <c r="AL38" s="120"/>
    </row>
    <row r="39" spans="4:38" ht="9.75" customHeight="1"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08" t="s">
        <v>35</v>
      </c>
      <c r="S39" s="132">
        <v>51.9</v>
      </c>
      <c r="T39" s="132">
        <v>60.1</v>
      </c>
      <c r="U39" s="132">
        <v>37.6</v>
      </c>
      <c r="V39" s="132">
        <v>33.9</v>
      </c>
      <c r="W39" s="132">
        <v>27</v>
      </c>
      <c r="X39" s="140">
        <v>6.3</v>
      </c>
      <c r="Y39" s="132">
        <v>51.2</v>
      </c>
      <c r="Z39" s="132">
        <v>41.5</v>
      </c>
      <c r="AA39" s="132">
        <v>28.8</v>
      </c>
      <c r="AB39" s="132">
        <v>21.1</v>
      </c>
      <c r="AC39" s="132">
        <v>15.4</v>
      </c>
      <c r="AD39" s="132">
        <v>11.4</v>
      </c>
      <c r="AE39" s="132">
        <v>49.3</v>
      </c>
      <c r="AF39" s="132">
        <v>35.6</v>
      </c>
      <c r="AG39" s="132">
        <v>32.5</v>
      </c>
      <c r="AH39" s="132">
        <v>18.1</v>
      </c>
      <c r="AI39" s="132">
        <v>20.9</v>
      </c>
      <c r="AJ39" s="145">
        <v>52.3</v>
      </c>
      <c r="AK39" s="145">
        <v>22.2</v>
      </c>
      <c r="AL39" s="119" t="s">
        <v>57</v>
      </c>
    </row>
    <row r="40" spans="4:38" ht="9.75" customHeight="1"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09"/>
      <c r="S40" s="133"/>
      <c r="T40" s="133"/>
      <c r="U40" s="133"/>
      <c r="V40" s="133"/>
      <c r="W40" s="133"/>
      <c r="X40" s="141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20"/>
    </row>
    <row r="41" spans="4:38" ht="9.75" customHeight="1"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08" t="s">
        <v>36</v>
      </c>
      <c r="R41" s="132">
        <v>28.1</v>
      </c>
      <c r="S41" s="132">
        <v>40.9</v>
      </c>
      <c r="T41" s="132">
        <v>49.1</v>
      </c>
      <c r="U41" s="132">
        <v>27.6</v>
      </c>
      <c r="V41" s="132">
        <v>18.9</v>
      </c>
      <c r="W41" s="132">
        <v>15.7</v>
      </c>
      <c r="X41" s="132">
        <v>31.1</v>
      </c>
      <c r="Y41" s="132">
        <v>44.9</v>
      </c>
      <c r="Z41" s="132">
        <v>36.7</v>
      </c>
      <c r="AA41" s="132">
        <v>22.4</v>
      </c>
      <c r="AB41" s="132">
        <v>27.4</v>
      </c>
      <c r="AC41" s="132">
        <v>24.5</v>
      </c>
      <c r="AD41" s="132">
        <v>38.3</v>
      </c>
      <c r="AE41" s="132">
        <v>45.7</v>
      </c>
      <c r="AF41" s="132">
        <v>37.3</v>
      </c>
      <c r="AG41" s="132">
        <v>34.9</v>
      </c>
      <c r="AH41" s="132">
        <v>32</v>
      </c>
      <c r="AI41" s="132">
        <v>46.2</v>
      </c>
      <c r="AJ41" s="132">
        <v>36.4</v>
      </c>
      <c r="AK41" s="132">
        <v>51.3</v>
      </c>
      <c r="AL41" s="119" t="s">
        <v>57</v>
      </c>
    </row>
    <row r="42" spans="4:38" ht="9.75" customHeight="1"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09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20"/>
    </row>
    <row r="43" spans="4:38" ht="9.75" customHeight="1"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08" t="s">
        <v>37</v>
      </c>
      <c r="Q43" s="132">
        <v>8.2</v>
      </c>
      <c r="R43" s="132">
        <v>33.7</v>
      </c>
      <c r="S43" s="132">
        <v>33.7</v>
      </c>
      <c r="T43" s="132">
        <v>41.9</v>
      </c>
      <c r="U43" s="132">
        <v>19.6</v>
      </c>
      <c r="V43" s="132">
        <v>11.8</v>
      </c>
      <c r="W43" s="132">
        <v>8.7</v>
      </c>
      <c r="X43" s="132">
        <v>29.5</v>
      </c>
      <c r="Y43" s="132">
        <v>37.7</v>
      </c>
      <c r="Z43" s="132">
        <v>29.5</v>
      </c>
      <c r="AA43" s="132">
        <v>15.2</v>
      </c>
      <c r="AB43" s="132">
        <v>20.2</v>
      </c>
      <c r="AC43" s="132">
        <v>18.7</v>
      </c>
      <c r="AD43" s="132">
        <v>35.4</v>
      </c>
      <c r="AE43" s="132">
        <v>38.5</v>
      </c>
      <c r="AF43" s="132">
        <v>30.2</v>
      </c>
      <c r="AG43" s="132">
        <v>27.7</v>
      </c>
      <c r="AH43" s="132">
        <v>31.5</v>
      </c>
      <c r="AI43" s="132">
        <v>44.3</v>
      </c>
      <c r="AJ43" s="132">
        <v>29.2</v>
      </c>
      <c r="AK43" s="132">
        <v>44.1</v>
      </c>
      <c r="AL43" s="119" t="s">
        <v>57</v>
      </c>
    </row>
    <row r="44" spans="4:38" ht="9.75" customHeight="1"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109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20"/>
    </row>
    <row r="45" spans="4:38" ht="9.75" customHeight="1"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108" t="s">
        <v>38</v>
      </c>
      <c r="P45" s="132">
        <v>19.6</v>
      </c>
      <c r="Q45" s="132">
        <v>26.8</v>
      </c>
      <c r="R45" s="132">
        <v>41.6</v>
      </c>
      <c r="S45" s="132">
        <v>21.6</v>
      </c>
      <c r="T45" s="132">
        <v>29.8</v>
      </c>
      <c r="U45" s="132">
        <v>13</v>
      </c>
      <c r="V45" s="132">
        <v>9.9</v>
      </c>
      <c r="W45" s="132">
        <v>23.3</v>
      </c>
      <c r="X45" s="132">
        <v>36.7</v>
      </c>
      <c r="Y45" s="132">
        <v>29.7</v>
      </c>
      <c r="Z45" s="132">
        <v>22</v>
      </c>
      <c r="AA45" s="132">
        <v>18.8</v>
      </c>
      <c r="AB45" s="132">
        <v>23.1</v>
      </c>
      <c r="AC45" s="132">
        <v>27.3</v>
      </c>
      <c r="AD45" s="132">
        <v>39.7</v>
      </c>
      <c r="AE45" s="132">
        <v>30.9</v>
      </c>
      <c r="AF45" s="132">
        <v>22.2</v>
      </c>
      <c r="AG45" s="132">
        <v>25.6</v>
      </c>
      <c r="AH45" s="132">
        <v>34.8</v>
      </c>
      <c r="AI45" s="132">
        <v>47.5</v>
      </c>
      <c r="AJ45" s="132">
        <v>10.2</v>
      </c>
      <c r="AK45" s="132">
        <v>42.3</v>
      </c>
      <c r="AL45" s="119" t="s">
        <v>57</v>
      </c>
    </row>
    <row r="46" spans="4:38" ht="9.75" customHeight="1"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109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20"/>
    </row>
    <row r="47" spans="4:38" ht="9.75" customHeight="1"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108" t="s">
        <v>39</v>
      </c>
      <c r="O47" s="132">
        <v>9.2</v>
      </c>
      <c r="P47" s="132">
        <v>22.1</v>
      </c>
      <c r="Q47" s="132">
        <v>29.3</v>
      </c>
      <c r="R47" s="132">
        <v>44.3</v>
      </c>
      <c r="S47" s="132">
        <v>12.6</v>
      </c>
      <c r="T47" s="132">
        <v>21.1</v>
      </c>
      <c r="U47" s="132">
        <v>6.7</v>
      </c>
      <c r="V47" s="132">
        <v>10.7</v>
      </c>
      <c r="W47" s="132">
        <v>27</v>
      </c>
      <c r="X47" s="132">
        <v>40.3</v>
      </c>
      <c r="Y47" s="132">
        <v>21</v>
      </c>
      <c r="Z47" s="132">
        <v>15.7</v>
      </c>
      <c r="AA47" s="132">
        <v>14.9</v>
      </c>
      <c r="AB47" s="132">
        <v>23.4</v>
      </c>
      <c r="AC47" s="132">
        <v>30.9</v>
      </c>
      <c r="AD47" s="132">
        <v>35.8</v>
      </c>
      <c r="AE47" s="132">
        <v>24.6</v>
      </c>
      <c r="AF47" s="132">
        <v>16.3</v>
      </c>
      <c r="AG47" s="132">
        <v>19.7</v>
      </c>
      <c r="AH47" s="132">
        <v>28.5</v>
      </c>
      <c r="AI47" s="132">
        <v>41.2</v>
      </c>
      <c r="AJ47" s="132">
        <v>12.9</v>
      </c>
      <c r="AK47" s="132">
        <v>36</v>
      </c>
      <c r="AL47" s="119" t="s">
        <v>57</v>
      </c>
    </row>
    <row r="48" spans="4:38" ht="9.75" customHeight="1"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109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20"/>
    </row>
    <row r="49" spans="4:38" ht="9.75" customHeight="1">
      <c r="D49" s="20"/>
      <c r="E49" s="20"/>
      <c r="F49" s="20"/>
      <c r="G49" s="20"/>
      <c r="H49" s="20"/>
      <c r="I49" s="20"/>
      <c r="J49" s="20"/>
      <c r="K49" s="20"/>
      <c r="L49" s="20"/>
      <c r="M49" s="108" t="s">
        <v>40</v>
      </c>
      <c r="N49" s="132">
        <v>38.2</v>
      </c>
      <c r="O49" s="132">
        <v>34.6</v>
      </c>
      <c r="P49" s="132">
        <v>21.3</v>
      </c>
      <c r="Q49" s="132">
        <v>15.7</v>
      </c>
      <c r="R49" s="132">
        <v>15.4</v>
      </c>
      <c r="S49" s="132">
        <v>49.3</v>
      </c>
      <c r="T49" s="132">
        <v>57.5</v>
      </c>
      <c r="U49" s="132">
        <v>30.8</v>
      </c>
      <c r="V49" s="132">
        <v>27</v>
      </c>
      <c r="W49" s="132">
        <v>16.3</v>
      </c>
      <c r="X49" s="132">
        <v>18.4</v>
      </c>
      <c r="Y49" s="132">
        <v>49.7</v>
      </c>
      <c r="Z49" s="132">
        <v>40.1</v>
      </c>
      <c r="AA49" s="132">
        <v>22</v>
      </c>
      <c r="AB49" s="132">
        <v>20.9</v>
      </c>
      <c r="AC49" s="132">
        <v>17.4</v>
      </c>
      <c r="AD49" s="132">
        <v>23.4</v>
      </c>
      <c r="AE49" s="132">
        <v>47.8</v>
      </c>
      <c r="AF49" s="132">
        <v>34.1</v>
      </c>
      <c r="AG49" s="132">
        <v>31</v>
      </c>
      <c r="AH49" s="132">
        <v>24.9</v>
      </c>
      <c r="AI49" s="132">
        <v>32.9</v>
      </c>
      <c r="AJ49" s="132">
        <v>44.5</v>
      </c>
      <c r="AK49" s="132">
        <v>34.8</v>
      </c>
      <c r="AL49" s="119" t="s">
        <v>57</v>
      </c>
    </row>
    <row r="50" spans="4:38" ht="9.75" customHeight="1">
      <c r="D50" s="20"/>
      <c r="E50" s="20"/>
      <c r="F50" s="20"/>
      <c r="G50" s="20"/>
      <c r="H50" s="20"/>
      <c r="I50" s="20"/>
      <c r="J50" s="20"/>
      <c r="K50" s="20"/>
      <c r="L50" s="20"/>
      <c r="M50" s="109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20"/>
    </row>
    <row r="51" spans="4:38" ht="9.75" customHeight="1">
      <c r="D51" s="20"/>
      <c r="E51" s="20"/>
      <c r="F51" s="20"/>
      <c r="G51" s="20"/>
      <c r="H51" s="20"/>
      <c r="I51" s="20"/>
      <c r="J51" s="20"/>
      <c r="K51" s="20"/>
      <c r="L51" s="108" t="s">
        <v>41</v>
      </c>
      <c r="M51" s="132">
        <v>25.6</v>
      </c>
      <c r="N51" s="132">
        <v>38.8</v>
      </c>
      <c r="O51" s="132">
        <v>35.4</v>
      </c>
      <c r="P51" s="132">
        <v>17.7</v>
      </c>
      <c r="Q51" s="132">
        <v>11.3</v>
      </c>
      <c r="R51" s="132">
        <v>38</v>
      </c>
      <c r="S51" s="132">
        <v>50.4</v>
      </c>
      <c r="T51" s="132">
        <v>58.6</v>
      </c>
      <c r="U51" s="132">
        <v>37.7</v>
      </c>
      <c r="V51" s="132">
        <v>28.8</v>
      </c>
      <c r="W51" s="132">
        <v>25.6</v>
      </c>
      <c r="X51" s="132">
        <v>41</v>
      </c>
      <c r="Y51" s="132">
        <v>54.8</v>
      </c>
      <c r="Z51" s="132">
        <v>46.6</v>
      </c>
      <c r="AA51" s="132">
        <v>34</v>
      </c>
      <c r="AB51" s="132">
        <v>36.1</v>
      </c>
      <c r="AC51" s="132">
        <v>34.4</v>
      </c>
      <c r="AD51" s="132">
        <v>52.5</v>
      </c>
      <c r="AE51" s="132">
        <v>55.6</v>
      </c>
      <c r="AF51" s="132">
        <v>46.5</v>
      </c>
      <c r="AG51" s="132">
        <v>44.8</v>
      </c>
      <c r="AH51" s="132">
        <v>47.7</v>
      </c>
      <c r="AI51" s="132">
        <v>55.5</v>
      </c>
      <c r="AJ51" s="132">
        <v>46.3</v>
      </c>
      <c r="AK51" s="132">
        <v>61.2</v>
      </c>
      <c r="AL51" s="119" t="s">
        <v>57</v>
      </c>
    </row>
    <row r="52" spans="4:38" ht="9.75" customHeight="1">
      <c r="D52" s="20"/>
      <c r="E52" s="20"/>
      <c r="F52" s="20"/>
      <c r="G52" s="20"/>
      <c r="H52" s="20"/>
      <c r="I52" s="20"/>
      <c r="J52" s="20"/>
      <c r="K52" s="20"/>
      <c r="L52" s="109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20"/>
    </row>
    <row r="53" spans="4:38" ht="9.75" customHeight="1">
      <c r="D53" s="20"/>
      <c r="E53" s="20"/>
      <c r="F53" s="20"/>
      <c r="G53" s="20"/>
      <c r="H53" s="20"/>
      <c r="I53" s="20"/>
      <c r="J53" s="20"/>
      <c r="K53" s="108" t="s">
        <v>42</v>
      </c>
      <c r="L53" s="132">
        <v>24.7</v>
      </c>
      <c r="M53" s="132">
        <v>43.8</v>
      </c>
      <c r="N53" s="132">
        <v>30</v>
      </c>
      <c r="O53" s="132">
        <v>22</v>
      </c>
      <c r="P53" s="132">
        <v>30.1</v>
      </c>
      <c r="Q53" s="132">
        <v>29.4</v>
      </c>
      <c r="R53" s="132">
        <v>58.6</v>
      </c>
      <c r="S53" s="132">
        <v>39.3</v>
      </c>
      <c r="T53" s="132">
        <v>42.1</v>
      </c>
      <c r="U53" s="132">
        <v>32.8</v>
      </c>
      <c r="V53" s="132">
        <v>26.8</v>
      </c>
      <c r="W53" s="132">
        <v>39</v>
      </c>
      <c r="X53" s="132">
        <v>51.5</v>
      </c>
      <c r="Y53" s="132">
        <v>49.1</v>
      </c>
      <c r="Z53" s="132">
        <v>42.7</v>
      </c>
      <c r="AA53" s="132">
        <v>35.3</v>
      </c>
      <c r="AB53" s="132">
        <v>38.6</v>
      </c>
      <c r="AC53" s="132">
        <v>42.3</v>
      </c>
      <c r="AD53" s="132">
        <v>55.8</v>
      </c>
      <c r="AE53" s="132">
        <v>51.7</v>
      </c>
      <c r="AF53" s="132">
        <v>43</v>
      </c>
      <c r="AG53" s="132">
        <v>52.8</v>
      </c>
      <c r="AH53" s="132">
        <v>50.9</v>
      </c>
      <c r="AI53" s="132">
        <v>63.7</v>
      </c>
      <c r="AJ53" s="132">
        <v>18.5</v>
      </c>
      <c r="AK53" s="132">
        <v>63.5</v>
      </c>
      <c r="AL53" s="119" t="s">
        <v>57</v>
      </c>
    </row>
    <row r="54" spans="4:38" ht="9.75" customHeight="1">
      <c r="D54" s="20"/>
      <c r="E54" s="20"/>
      <c r="F54" s="20"/>
      <c r="G54" s="20"/>
      <c r="H54" s="20"/>
      <c r="I54" s="20"/>
      <c r="J54" s="20"/>
      <c r="K54" s="109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20"/>
    </row>
    <row r="55" spans="4:38" ht="9.75" customHeight="1">
      <c r="D55" s="20"/>
      <c r="E55" s="20"/>
      <c r="F55" s="20"/>
      <c r="G55" s="20"/>
      <c r="H55" s="20"/>
      <c r="I55" s="20"/>
      <c r="J55" s="108" t="s">
        <v>43</v>
      </c>
      <c r="K55" s="132">
        <v>30.1</v>
      </c>
      <c r="L55" s="132">
        <v>44</v>
      </c>
      <c r="M55" s="132">
        <v>42.2</v>
      </c>
      <c r="N55" s="140">
        <v>5.6</v>
      </c>
      <c r="O55" s="132">
        <v>13.9</v>
      </c>
      <c r="P55" s="132">
        <v>26.9</v>
      </c>
      <c r="Q55" s="132">
        <v>34.1</v>
      </c>
      <c r="R55" s="132">
        <v>49</v>
      </c>
      <c r="S55" s="132">
        <v>9.3</v>
      </c>
      <c r="T55" s="132">
        <v>15.4</v>
      </c>
      <c r="U55" s="132">
        <v>10.8</v>
      </c>
      <c r="V55" s="132">
        <v>15.8</v>
      </c>
      <c r="W55" s="132">
        <v>30.9</v>
      </c>
      <c r="X55" s="132">
        <v>43.4</v>
      </c>
      <c r="Y55" s="132">
        <v>19.7</v>
      </c>
      <c r="Z55" s="132">
        <v>15.6</v>
      </c>
      <c r="AA55" s="132">
        <v>18.9</v>
      </c>
      <c r="AB55" s="132">
        <v>28.1</v>
      </c>
      <c r="AC55" s="132">
        <v>35.7</v>
      </c>
      <c r="AD55" s="132">
        <v>40.5</v>
      </c>
      <c r="AE55" s="132">
        <v>26.4</v>
      </c>
      <c r="AF55" s="132">
        <v>21</v>
      </c>
      <c r="AG55" s="132">
        <v>25</v>
      </c>
      <c r="AH55" s="132">
        <v>33.3</v>
      </c>
      <c r="AI55" s="132">
        <v>45.9</v>
      </c>
      <c r="AJ55" s="132">
        <v>10.5</v>
      </c>
      <c r="AK55" s="132">
        <v>40.8</v>
      </c>
      <c r="AL55" s="119" t="s">
        <v>57</v>
      </c>
    </row>
    <row r="56" spans="4:38" ht="9.75" customHeight="1">
      <c r="D56" s="20"/>
      <c r="E56" s="20"/>
      <c r="F56" s="20"/>
      <c r="G56" s="20"/>
      <c r="H56" s="20"/>
      <c r="I56" s="20"/>
      <c r="J56" s="109"/>
      <c r="K56" s="133"/>
      <c r="L56" s="133"/>
      <c r="M56" s="133"/>
      <c r="N56" s="141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20"/>
    </row>
    <row r="57" spans="4:38" ht="9.75" customHeight="1">
      <c r="D57" s="20"/>
      <c r="E57" s="20"/>
      <c r="F57" s="20"/>
      <c r="G57" s="20"/>
      <c r="H57" s="20"/>
      <c r="I57" s="108" t="s">
        <v>44</v>
      </c>
      <c r="J57" s="132">
        <v>57.5</v>
      </c>
      <c r="K57" s="132">
        <v>52.5</v>
      </c>
      <c r="L57" s="132">
        <v>34.4</v>
      </c>
      <c r="M57" s="132">
        <v>34.9</v>
      </c>
      <c r="N57" s="132">
        <v>52.8</v>
      </c>
      <c r="O57" s="132">
        <v>49.3</v>
      </c>
      <c r="P57" s="132">
        <v>31.6</v>
      </c>
      <c r="Q57" s="132">
        <v>24.4</v>
      </c>
      <c r="R57" s="132">
        <v>47.2</v>
      </c>
      <c r="S57" s="132">
        <v>64.4</v>
      </c>
      <c r="T57" s="132">
        <v>72.6</v>
      </c>
      <c r="U57" s="132">
        <v>51.3</v>
      </c>
      <c r="V57" s="132">
        <v>42.5</v>
      </c>
      <c r="W57" s="132">
        <v>39.5</v>
      </c>
      <c r="X57" s="132">
        <v>50.2</v>
      </c>
      <c r="Y57" s="132">
        <v>69.9</v>
      </c>
      <c r="Z57" s="132">
        <v>60.3</v>
      </c>
      <c r="AA57" s="132">
        <v>46</v>
      </c>
      <c r="AB57" s="132">
        <v>46.6</v>
      </c>
      <c r="AC57" s="132">
        <v>45.4</v>
      </c>
      <c r="AD57" s="132">
        <v>55.5</v>
      </c>
      <c r="AE57" s="132">
        <v>69.2</v>
      </c>
      <c r="AF57" s="132">
        <v>60.1</v>
      </c>
      <c r="AG57" s="132">
        <v>57.5</v>
      </c>
      <c r="AH57" s="132">
        <v>53.2</v>
      </c>
      <c r="AI57" s="132">
        <v>65.1</v>
      </c>
      <c r="AJ57" s="132">
        <v>59.9</v>
      </c>
      <c r="AK57" s="132">
        <v>74.8</v>
      </c>
      <c r="AL57" s="119" t="s">
        <v>57</v>
      </c>
    </row>
    <row r="58" spans="4:38" ht="9.75" customHeight="1">
      <c r="D58" s="20"/>
      <c r="E58" s="20"/>
      <c r="F58" s="20"/>
      <c r="G58" s="20"/>
      <c r="H58" s="20"/>
      <c r="I58" s="142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20"/>
    </row>
    <row r="59" spans="4:38" ht="9.75" customHeight="1">
      <c r="D59" s="20"/>
      <c r="E59" s="20"/>
      <c r="F59" s="20"/>
      <c r="G59" s="20"/>
      <c r="H59" s="108" t="s">
        <v>45</v>
      </c>
      <c r="I59" s="132">
        <v>55.9</v>
      </c>
      <c r="J59" s="132">
        <v>11.7</v>
      </c>
      <c r="K59" s="132">
        <v>20.2</v>
      </c>
      <c r="L59" s="132">
        <v>42.2</v>
      </c>
      <c r="M59" s="132">
        <v>40.4</v>
      </c>
      <c r="N59" s="132">
        <v>8.8</v>
      </c>
      <c r="O59" s="140">
        <v>5.7</v>
      </c>
      <c r="P59" s="132">
        <v>25.2</v>
      </c>
      <c r="Q59" s="132">
        <v>32.3</v>
      </c>
      <c r="R59" s="132">
        <v>48.3</v>
      </c>
      <c r="S59" s="132">
        <v>20.1</v>
      </c>
      <c r="T59" s="132">
        <v>26.5</v>
      </c>
      <c r="U59" s="132">
        <v>14.8</v>
      </c>
      <c r="V59" s="132">
        <v>13.8</v>
      </c>
      <c r="W59" s="132">
        <v>29.2</v>
      </c>
      <c r="X59" s="132">
        <v>41.7</v>
      </c>
      <c r="Y59" s="132">
        <v>28.7</v>
      </c>
      <c r="Z59" s="132">
        <v>25.6</v>
      </c>
      <c r="AA59" s="132">
        <v>22.2</v>
      </c>
      <c r="AB59" s="132">
        <v>26.4</v>
      </c>
      <c r="AC59" s="132">
        <v>33.9</v>
      </c>
      <c r="AD59" s="132">
        <v>45.7</v>
      </c>
      <c r="AE59" s="132">
        <v>34.3</v>
      </c>
      <c r="AF59" s="132">
        <v>24.4</v>
      </c>
      <c r="AG59" s="132">
        <v>33.1</v>
      </c>
      <c r="AH59" s="132">
        <v>38.2</v>
      </c>
      <c r="AI59" s="132">
        <v>54</v>
      </c>
      <c r="AJ59" s="140">
        <f>5.7</f>
        <v>5.7</v>
      </c>
      <c r="AK59" s="132">
        <v>45.7</v>
      </c>
      <c r="AL59" s="119" t="s">
        <v>57</v>
      </c>
    </row>
    <row r="60" spans="4:38" ht="9.75" customHeight="1">
      <c r="D60" s="20"/>
      <c r="E60" s="20"/>
      <c r="F60" s="20"/>
      <c r="G60" s="20"/>
      <c r="H60" s="109"/>
      <c r="I60" s="133"/>
      <c r="J60" s="133"/>
      <c r="K60" s="133"/>
      <c r="L60" s="133"/>
      <c r="M60" s="133"/>
      <c r="N60" s="133"/>
      <c r="O60" s="141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41"/>
      <c r="AK60" s="133"/>
      <c r="AL60" s="120"/>
    </row>
    <row r="61" spans="4:38" ht="9.75" customHeight="1">
      <c r="D61" s="20"/>
      <c r="E61" s="20"/>
      <c r="F61" s="20"/>
      <c r="G61" s="108" t="s">
        <v>46</v>
      </c>
      <c r="H61" s="132">
        <v>12.4</v>
      </c>
      <c r="I61" s="132">
        <v>66.7</v>
      </c>
      <c r="J61" s="132">
        <v>22.3</v>
      </c>
      <c r="K61" s="132">
        <v>18.9</v>
      </c>
      <c r="L61" s="132">
        <v>53</v>
      </c>
      <c r="M61" s="132">
        <v>52.2</v>
      </c>
      <c r="N61" s="132">
        <v>21.4</v>
      </c>
      <c r="O61" s="132">
        <v>18</v>
      </c>
      <c r="P61" s="132">
        <v>35.9</v>
      </c>
      <c r="Q61" s="132">
        <v>43.1</v>
      </c>
      <c r="R61" s="132">
        <v>59.1</v>
      </c>
      <c r="S61" s="132">
        <v>27.3</v>
      </c>
      <c r="T61" s="132">
        <v>31.8</v>
      </c>
      <c r="U61" s="132">
        <v>28.6</v>
      </c>
      <c r="V61" s="132">
        <v>24.5</v>
      </c>
      <c r="W61" s="132">
        <v>39.9</v>
      </c>
      <c r="X61" s="132">
        <v>53.4</v>
      </c>
      <c r="Y61" s="132">
        <v>39.2</v>
      </c>
      <c r="Z61" s="132">
        <v>35.1</v>
      </c>
      <c r="AA61" s="132">
        <v>32.9</v>
      </c>
      <c r="AB61" s="132">
        <v>37.2</v>
      </c>
      <c r="AC61" s="132">
        <v>45.3</v>
      </c>
      <c r="AD61" s="132">
        <v>54.7</v>
      </c>
      <c r="AE61" s="132">
        <v>43.5</v>
      </c>
      <c r="AF61" s="132">
        <v>38.1</v>
      </c>
      <c r="AG61" s="132">
        <v>39.1</v>
      </c>
      <c r="AH61" s="132">
        <v>47.4</v>
      </c>
      <c r="AI61" s="132">
        <v>60.1</v>
      </c>
      <c r="AJ61" s="132">
        <v>9.5</v>
      </c>
      <c r="AK61" s="132">
        <v>54.9</v>
      </c>
      <c r="AL61" s="119" t="s">
        <v>57</v>
      </c>
    </row>
    <row r="62" spans="4:38" ht="9.75" customHeight="1">
      <c r="D62" s="20"/>
      <c r="E62" s="20"/>
      <c r="F62" s="20"/>
      <c r="G62" s="109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20"/>
    </row>
    <row r="63" spans="4:38" ht="9.75" customHeight="1">
      <c r="D63" s="20"/>
      <c r="E63" s="20"/>
      <c r="F63" s="108" t="s">
        <v>47</v>
      </c>
      <c r="G63" s="132">
        <v>17.1</v>
      </c>
      <c r="H63" s="132">
        <v>24.5</v>
      </c>
      <c r="I63" s="132">
        <v>69.2</v>
      </c>
      <c r="J63" s="132">
        <v>34.3</v>
      </c>
      <c r="K63" s="132">
        <v>17.9</v>
      </c>
      <c r="L63" s="132">
        <v>41.5</v>
      </c>
      <c r="M63" s="132">
        <v>53.6</v>
      </c>
      <c r="N63" s="132">
        <v>39.1</v>
      </c>
      <c r="O63" s="132">
        <v>30.7</v>
      </c>
      <c r="P63" s="132">
        <v>38.5</v>
      </c>
      <c r="Q63" s="132">
        <v>45.7</v>
      </c>
      <c r="R63" s="132">
        <v>60.5</v>
      </c>
      <c r="S63" s="132">
        <v>41.1</v>
      </c>
      <c r="T63" s="132">
        <v>43.9</v>
      </c>
      <c r="U63" s="132">
        <v>40.8</v>
      </c>
      <c r="V63" s="132">
        <v>32.6</v>
      </c>
      <c r="W63" s="132">
        <v>42.4</v>
      </c>
      <c r="X63" s="132">
        <v>54.8</v>
      </c>
      <c r="Y63" s="132">
        <v>49.3</v>
      </c>
      <c r="Z63" s="132">
        <v>47.2</v>
      </c>
      <c r="AA63" s="132">
        <v>38.9</v>
      </c>
      <c r="AB63" s="132">
        <v>42.2</v>
      </c>
      <c r="AC63" s="132">
        <v>46.8</v>
      </c>
      <c r="AD63" s="132">
        <v>59.5</v>
      </c>
      <c r="AE63" s="132">
        <v>56.1</v>
      </c>
      <c r="AF63" s="132">
        <v>48.5</v>
      </c>
      <c r="AG63" s="132">
        <v>49.2</v>
      </c>
      <c r="AH63" s="132">
        <v>54.6</v>
      </c>
      <c r="AI63" s="132">
        <v>67.4</v>
      </c>
      <c r="AJ63" s="132">
        <v>19.9</v>
      </c>
      <c r="AK63" s="132">
        <v>67.2</v>
      </c>
      <c r="AL63" s="119" t="s">
        <v>57</v>
      </c>
    </row>
    <row r="64" spans="4:38" ht="9.75" customHeight="1">
      <c r="D64" s="20"/>
      <c r="E64" s="20"/>
      <c r="F64" s="109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20"/>
    </row>
    <row r="65" spans="4:38" ht="9.75" customHeight="1">
      <c r="D65" s="20"/>
      <c r="E65" s="108" t="s">
        <v>52</v>
      </c>
      <c r="F65" s="132">
        <v>60.8</v>
      </c>
      <c r="G65" s="132">
        <v>54.4</v>
      </c>
      <c r="H65" s="132">
        <v>45.1</v>
      </c>
      <c r="I65" s="132">
        <v>66.4</v>
      </c>
      <c r="J65" s="132">
        <v>40.2</v>
      </c>
      <c r="K65" s="132">
        <v>62.9</v>
      </c>
      <c r="L65" s="132">
        <v>54.8</v>
      </c>
      <c r="M65" s="132">
        <v>32.5</v>
      </c>
      <c r="N65" s="132">
        <v>35.5</v>
      </c>
      <c r="O65" s="132">
        <v>41</v>
      </c>
      <c r="P65" s="132">
        <v>37.7</v>
      </c>
      <c r="Q65" s="132">
        <v>45.2</v>
      </c>
      <c r="R65" s="132">
        <v>17.8</v>
      </c>
      <c r="S65" s="132">
        <v>40.1</v>
      </c>
      <c r="T65" s="132">
        <v>41.7</v>
      </c>
      <c r="U65" s="132">
        <v>28.9</v>
      </c>
      <c r="V65" s="132">
        <v>34.2</v>
      </c>
      <c r="W65" s="132">
        <v>25.2</v>
      </c>
      <c r="X65" s="132">
        <v>11.6</v>
      </c>
      <c r="Y65" s="132">
        <v>32.9</v>
      </c>
      <c r="Z65" s="132">
        <v>25</v>
      </c>
      <c r="AA65" s="132">
        <v>26.4</v>
      </c>
      <c r="AB65" s="132">
        <v>16.6</v>
      </c>
      <c r="AC65" s="132">
        <v>13.2</v>
      </c>
      <c r="AD65" s="140">
        <f>7.1</f>
        <v>7.1</v>
      </c>
      <c r="AE65" s="132">
        <v>25.3</v>
      </c>
      <c r="AF65" s="132">
        <v>18.6</v>
      </c>
      <c r="AG65" s="132">
        <v>15.3</v>
      </c>
      <c r="AH65" s="132">
        <v>6.5</v>
      </c>
      <c r="AI65" s="132">
        <v>11.8</v>
      </c>
      <c r="AJ65" s="132">
        <v>46.9</v>
      </c>
      <c r="AK65" s="140">
        <f>5.1</f>
        <v>5.1</v>
      </c>
      <c r="AL65" s="119" t="s">
        <v>57</v>
      </c>
    </row>
    <row r="66" spans="4:38" ht="9.75" customHeight="1">
      <c r="D66" s="20"/>
      <c r="E66" s="109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41"/>
      <c r="AE66" s="133"/>
      <c r="AF66" s="133"/>
      <c r="AG66" s="133"/>
      <c r="AH66" s="133"/>
      <c r="AI66" s="133"/>
      <c r="AJ66" s="133"/>
      <c r="AK66" s="141"/>
      <c r="AL66" s="120"/>
    </row>
    <row r="67" spans="4:38" ht="9.75" customHeight="1">
      <c r="D67" s="108" t="s">
        <v>54</v>
      </c>
      <c r="E67" s="132">
        <v>5.7</v>
      </c>
      <c r="F67" s="132">
        <v>71.2</v>
      </c>
      <c r="G67" s="132">
        <v>58.2</v>
      </c>
      <c r="H67" s="132">
        <v>49.7</v>
      </c>
      <c r="I67" s="132">
        <v>71</v>
      </c>
      <c r="J67" s="132">
        <v>44.8</v>
      </c>
      <c r="K67" s="132">
        <v>70.7</v>
      </c>
      <c r="L67" s="132">
        <v>59.4</v>
      </c>
      <c r="M67" s="132">
        <v>40</v>
      </c>
      <c r="N67" s="132">
        <v>39.3</v>
      </c>
      <c r="O67" s="132">
        <v>46.3</v>
      </c>
      <c r="P67" s="132">
        <v>48.1</v>
      </c>
      <c r="Q67" s="132">
        <v>49.5</v>
      </c>
      <c r="R67" s="132">
        <v>22.4</v>
      </c>
      <c r="S67" s="132">
        <v>39.9</v>
      </c>
      <c r="T67" s="132">
        <v>42.2</v>
      </c>
      <c r="U67" s="132">
        <v>31.9</v>
      </c>
      <c r="V67" s="132">
        <v>46</v>
      </c>
      <c r="W67" s="132">
        <v>30.2</v>
      </c>
      <c r="X67" s="132">
        <v>16.1</v>
      </c>
      <c r="Y67" s="132">
        <v>33.3</v>
      </c>
      <c r="Z67" s="132">
        <v>28.6</v>
      </c>
      <c r="AA67" s="132">
        <v>30.9</v>
      </c>
      <c r="AB67" s="132">
        <v>21.2</v>
      </c>
      <c r="AC67" s="132">
        <v>17.8</v>
      </c>
      <c r="AD67" s="132">
        <v>11.7</v>
      </c>
      <c r="AE67" s="132">
        <v>25.7</v>
      </c>
      <c r="AF67" s="132">
        <v>21.8</v>
      </c>
      <c r="AG67" s="132">
        <v>18.5</v>
      </c>
      <c r="AH67" s="132">
        <v>11.1</v>
      </c>
      <c r="AI67" s="132">
        <v>12.1</v>
      </c>
      <c r="AJ67" s="132">
        <v>49.9</v>
      </c>
      <c r="AK67" s="132"/>
      <c r="AL67" s="119" t="s">
        <v>57</v>
      </c>
    </row>
    <row r="68" spans="4:38" ht="9.75" customHeight="1">
      <c r="D68" s="109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20"/>
    </row>
    <row r="69" spans="3:38" ht="9.75" customHeight="1">
      <c r="C69" s="100" t="s">
        <v>55</v>
      </c>
      <c r="D69" s="132">
        <v>14.9</v>
      </c>
      <c r="E69" s="132">
        <v>14.6</v>
      </c>
      <c r="F69" s="132">
        <v>67</v>
      </c>
      <c r="G69" s="132">
        <v>48</v>
      </c>
      <c r="H69" s="132">
        <v>13.2</v>
      </c>
      <c r="I69" s="132">
        <v>66.8</v>
      </c>
      <c r="J69" s="132">
        <v>30.9</v>
      </c>
      <c r="K69" s="132">
        <v>58</v>
      </c>
      <c r="L69" s="132">
        <v>59.1</v>
      </c>
      <c r="M69" s="132">
        <v>40.3</v>
      </c>
      <c r="N69" s="132">
        <v>28.1</v>
      </c>
      <c r="O69" s="132">
        <v>34</v>
      </c>
      <c r="P69" s="132">
        <v>42</v>
      </c>
      <c r="Q69" s="132">
        <v>45.6</v>
      </c>
      <c r="R69" s="132">
        <v>31.7</v>
      </c>
      <c r="S69" s="132">
        <v>25.6</v>
      </c>
      <c r="T69" s="132">
        <v>28</v>
      </c>
      <c r="U69" s="132">
        <v>22.6</v>
      </c>
      <c r="V69" s="132">
        <v>38.2</v>
      </c>
      <c r="W69" s="132">
        <v>31.1</v>
      </c>
      <c r="X69" s="132">
        <v>25.4</v>
      </c>
      <c r="Y69" s="132">
        <v>19.2</v>
      </c>
      <c r="Z69" s="132">
        <v>14.4</v>
      </c>
      <c r="AA69" s="132">
        <v>23.8</v>
      </c>
      <c r="AB69" s="132">
        <v>22.4</v>
      </c>
      <c r="AC69" s="132">
        <v>24.5</v>
      </c>
      <c r="AD69" s="132">
        <v>20.9</v>
      </c>
      <c r="AE69" s="132">
        <v>11.5</v>
      </c>
      <c r="AF69" s="132">
        <v>12.8</v>
      </c>
      <c r="AG69" s="132">
        <v>12.3</v>
      </c>
      <c r="AH69" s="132">
        <v>14.6</v>
      </c>
      <c r="AI69" s="132">
        <v>24.9</v>
      </c>
      <c r="AJ69" s="132">
        <v>40.9</v>
      </c>
      <c r="AK69" s="132">
        <v>10.4</v>
      </c>
      <c r="AL69" s="119" t="s">
        <v>57</v>
      </c>
    </row>
    <row r="70" spans="3:38" ht="9.75" customHeight="1">
      <c r="C70" s="101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20"/>
    </row>
    <row r="71" spans="2:38" ht="9.75" customHeight="1">
      <c r="B71" s="100" t="s">
        <v>53</v>
      </c>
      <c r="C71" s="151">
        <v>10.2</v>
      </c>
      <c r="D71" s="132"/>
      <c r="E71" s="132"/>
      <c r="F71" s="132">
        <v>60.7</v>
      </c>
      <c r="G71" s="132">
        <v>57.3</v>
      </c>
      <c r="H71" s="132">
        <v>48.3</v>
      </c>
      <c r="I71" s="132">
        <v>77.2</v>
      </c>
      <c r="J71" s="132">
        <v>39.8</v>
      </c>
      <c r="K71" s="132">
        <v>65.9</v>
      </c>
      <c r="L71" s="132">
        <v>54.7</v>
      </c>
      <c r="M71" s="132">
        <v>32.8</v>
      </c>
      <c r="N71" s="132">
        <v>35</v>
      </c>
      <c r="O71" s="132">
        <v>40.9</v>
      </c>
      <c r="P71" s="132">
        <v>37.6</v>
      </c>
      <c r="Q71" s="132">
        <v>44.8</v>
      </c>
      <c r="R71" s="132">
        <v>20.8</v>
      </c>
      <c r="S71" s="132">
        <v>35.6</v>
      </c>
      <c r="T71" s="132">
        <v>38</v>
      </c>
      <c r="U71" s="132">
        <v>27.5</v>
      </c>
      <c r="V71" s="132">
        <v>34.3</v>
      </c>
      <c r="W71" s="132">
        <v>25.5</v>
      </c>
      <c r="X71" s="132">
        <v>14.5</v>
      </c>
      <c r="Y71" s="132">
        <v>29.2</v>
      </c>
      <c r="Z71" s="132">
        <v>24</v>
      </c>
      <c r="AA71" s="132">
        <v>25.3</v>
      </c>
      <c r="AB71" s="132">
        <v>16.5</v>
      </c>
      <c r="AC71" s="132">
        <v>13.9</v>
      </c>
      <c r="AD71" s="132">
        <v>10</v>
      </c>
      <c r="AE71" s="132">
        <v>21.5</v>
      </c>
      <c r="AF71" s="132">
        <v>17</v>
      </c>
      <c r="AG71" s="132">
        <v>13.7</v>
      </c>
      <c r="AH71" s="140">
        <f>7.1</f>
        <v>7.1</v>
      </c>
      <c r="AI71" s="140">
        <f>6.9</f>
        <v>6.9</v>
      </c>
      <c r="AJ71" s="132">
        <v>45.5</v>
      </c>
      <c r="AK71" s="132"/>
      <c r="AL71" s="119" t="s">
        <v>57</v>
      </c>
    </row>
    <row r="72" spans="2:38" ht="9.75" customHeight="1">
      <c r="B72" s="107"/>
      <c r="C72" s="152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41"/>
      <c r="AI72" s="141"/>
      <c r="AJ72" s="133"/>
      <c r="AK72" s="133"/>
      <c r="AL72" s="120"/>
    </row>
    <row r="73" spans="1:38" ht="9.75" customHeight="1">
      <c r="A73" s="100" t="s">
        <v>56</v>
      </c>
      <c r="B73" s="151"/>
      <c r="C73" s="151">
        <v>11.3</v>
      </c>
      <c r="D73" s="151">
        <v>7.1</v>
      </c>
      <c r="E73" s="151"/>
      <c r="F73" s="151">
        <v>61.1</v>
      </c>
      <c r="G73" s="151">
        <v>50</v>
      </c>
      <c r="H73" s="151">
        <v>40.7</v>
      </c>
      <c r="I73" s="151">
        <v>57.2</v>
      </c>
      <c r="J73" s="151">
        <v>34.8</v>
      </c>
      <c r="K73" s="151">
        <v>59.1</v>
      </c>
      <c r="L73" s="151">
        <v>46.2</v>
      </c>
      <c r="M73" s="151">
        <v>29.1</v>
      </c>
      <c r="N73" s="151">
        <v>30.8</v>
      </c>
      <c r="O73" s="151">
        <v>37.1</v>
      </c>
      <c r="P73" s="151">
        <v>36.7</v>
      </c>
      <c r="Q73" s="151">
        <v>36.3</v>
      </c>
      <c r="R73" s="151">
        <v>22.3</v>
      </c>
      <c r="S73" s="151">
        <v>31</v>
      </c>
      <c r="T73" s="151">
        <v>38.6</v>
      </c>
      <c r="U73" s="151">
        <v>24.2</v>
      </c>
      <c r="V73" s="151">
        <v>31.9</v>
      </c>
      <c r="W73" s="151">
        <v>24.1</v>
      </c>
      <c r="X73" s="151">
        <v>16.1</v>
      </c>
      <c r="Y73" s="151">
        <v>29.6</v>
      </c>
      <c r="Z73" s="151">
        <v>20.7</v>
      </c>
      <c r="AA73" s="151">
        <v>21.3</v>
      </c>
      <c r="AB73" s="151">
        <v>13.7</v>
      </c>
      <c r="AC73" s="151">
        <v>12</v>
      </c>
      <c r="AD73" s="151">
        <v>10.8</v>
      </c>
      <c r="AE73" s="151">
        <v>22.1</v>
      </c>
      <c r="AF73" s="151">
        <v>14.3</v>
      </c>
      <c r="AG73" s="151">
        <v>11</v>
      </c>
      <c r="AH73" s="140">
        <f>5.8</f>
        <v>5.8</v>
      </c>
      <c r="AI73" s="151">
        <v>15.4</v>
      </c>
      <c r="AJ73" s="151">
        <v>42.2</v>
      </c>
      <c r="AK73" s="151"/>
      <c r="AL73" s="119" t="s">
        <v>57</v>
      </c>
    </row>
    <row r="74" spans="1:38" ht="9.75" customHeight="1">
      <c r="A74" s="101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41"/>
      <c r="AI74" s="152"/>
      <c r="AJ74" s="152"/>
      <c r="AK74" s="152"/>
      <c r="AL74" s="120"/>
    </row>
  </sheetData>
  <sheetProtection/>
  <mergeCells count="743">
    <mergeCell ref="D71:D72"/>
    <mergeCell ref="D73:D74"/>
    <mergeCell ref="B73:B74"/>
    <mergeCell ref="C73:C74"/>
    <mergeCell ref="C71:C72"/>
    <mergeCell ref="B71:B72"/>
    <mergeCell ref="E71:E72"/>
    <mergeCell ref="E73:E74"/>
    <mergeCell ref="AA73:AA74"/>
    <mergeCell ref="AB73:AB74"/>
    <mergeCell ref="F71:F72"/>
    <mergeCell ref="F73:F74"/>
    <mergeCell ref="Z73:Z74"/>
    <mergeCell ref="O73:O74"/>
    <mergeCell ref="P73:P74"/>
    <mergeCell ref="S73:S74"/>
    <mergeCell ref="AC73:AC74"/>
    <mergeCell ref="AD73:AD74"/>
    <mergeCell ref="AE73:AE74"/>
    <mergeCell ref="AF73:AF74"/>
    <mergeCell ref="AG73:AG74"/>
    <mergeCell ref="AH73:AH74"/>
    <mergeCell ref="K73:K74"/>
    <mergeCell ref="L73:L74"/>
    <mergeCell ref="AK73:AK74"/>
    <mergeCell ref="AL73:AL74"/>
    <mergeCell ref="T73:T74"/>
    <mergeCell ref="W73:W74"/>
    <mergeCell ref="X73:X74"/>
    <mergeCell ref="Y73:Y74"/>
    <mergeCell ref="AI73:AI74"/>
    <mergeCell ref="AJ73:AJ74"/>
    <mergeCell ref="V73:V74"/>
    <mergeCell ref="Q73:Q74"/>
    <mergeCell ref="R73:R74"/>
    <mergeCell ref="W71:W72"/>
    <mergeCell ref="AL71:AL72"/>
    <mergeCell ref="A73:A74"/>
    <mergeCell ref="G73:G74"/>
    <mergeCell ref="H73:H74"/>
    <mergeCell ref="I73:I74"/>
    <mergeCell ref="J73:J74"/>
    <mergeCell ref="AJ71:AJ72"/>
    <mergeCell ref="AE71:AE72"/>
    <mergeCell ref="AF71:AF72"/>
    <mergeCell ref="AG71:AG72"/>
    <mergeCell ref="M73:M74"/>
    <mergeCell ref="N73:N74"/>
    <mergeCell ref="AD71:AD72"/>
    <mergeCell ref="S71:S72"/>
    <mergeCell ref="T71:T72"/>
    <mergeCell ref="U73:U74"/>
    <mergeCell ref="AI71:AI72"/>
    <mergeCell ref="Z71:Z72"/>
    <mergeCell ref="AH71:AH72"/>
    <mergeCell ref="AB71:AB72"/>
    <mergeCell ref="AC71:AC72"/>
    <mergeCell ref="AA71:AA72"/>
    <mergeCell ref="AD69:AD70"/>
    <mergeCell ref="AC69:AC70"/>
    <mergeCell ref="AK71:AK72"/>
    <mergeCell ref="G71:G72"/>
    <mergeCell ref="H71:H72"/>
    <mergeCell ref="I71:I72"/>
    <mergeCell ref="R71:R72"/>
    <mergeCell ref="J71:J72"/>
    <mergeCell ref="K71:K72"/>
    <mergeCell ref="L71:L72"/>
    <mergeCell ref="P69:P70"/>
    <mergeCell ref="Q69:Q70"/>
    <mergeCell ref="P71:P72"/>
    <mergeCell ref="Q71:Q72"/>
    <mergeCell ref="X71:X72"/>
    <mergeCell ref="Y71:Y72"/>
    <mergeCell ref="V71:V72"/>
    <mergeCell ref="U71:U72"/>
    <mergeCell ref="V69:V70"/>
    <mergeCell ref="W69:W70"/>
    <mergeCell ref="N71:N72"/>
    <mergeCell ref="O71:O72"/>
    <mergeCell ref="K69:K70"/>
    <mergeCell ref="L69:L70"/>
    <mergeCell ref="N69:N70"/>
    <mergeCell ref="O69:O70"/>
    <mergeCell ref="M71:M72"/>
    <mergeCell ref="AL69:AL70"/>
    <mergeCell ref="AH69:AH70"/>
    <mergeCell ref="AI69:AI70"/>
    <mergeCell ref="AJ69:AJ70"/>
    <mergeCell ref="AK69:AK70"/>
    <mergeCell ref="R69:R70"/>
    <mergeCell ref="AG69:AG70"/>
    <mergeCell ref="AE69:AE70"/>
    <mergeCell ref="AF69:AF70"/>
    <mergeCell ref="Y69:Y70"/>
    <mergeCell ref="S69:S70"/>
    <mergeCell ref="M69:M70"/>
    <mergeCell ref="AB69:AB70"/>
    <mergeCell ref="C69:C70"/>
    <mergeCell ref="G69:G70"/>
    <mergeCell ref="H69:H70"/>
    <mergeCell ref="I69:I70"/>
    <mergeCell ref="D69:D70"/>
    <mergeCell ref="E69:E70"/>
    <mergeCell ref="J69:J70"/>
    <mergeCell ref="F69:F70"/>
    <mergeCell ref="AI67:AI68"/>
    <mergeCell ref="AB67:AB68"/>
    <mergeCell ref="AC67:AC68"/>
    <mergeCell ref="AE67:AE68"/>
    <mergeCell ref="AD67:AD68"/>
    <mergeCell ref="AF67:AF68"/>
    <mergeCell ref="Z67:Z68"/>
    <mergeCell ref="V67:V68"/>
    <mergeCell ref="AH67:AH68"/>
    <mergeCell ref="T69:T70"/>
    <mergeCell ref="U69:U70"/>
    <mergeCell ref="X67:X68"/>
    <mergeCell ref="AA67:AA68"/>
    <mergeCell ref="Z69:Z70"/>
    <mergeCell ref="AA69:AA70"/>
    <mergeCell ref="X69:X70"/>
    <mergeCell ref="L67:L68"/>
    <mergeCell ref="W65:W66"/>
    <mergeCell ref="AL65:AL66"/>
    <mergeCell ref="AG65:AG66"/>
    <mergeCell ref="AH65:AH66"/>
    <mergeCell ref="AI65:AI66"/>
    <mergeCell ref="AJ65:AJ66"/>
    <mergeCell ref="AK65:AK66"/>
    <mergeCell ref="S67:S68"/>
    <mergeCell ref="N67:N68"/>
    <mergeCell ref="M67:M68"/>
    <mergeCell ref="O67:O68"/>
    <mergeCell ref="P67:P68"/>
    <mergeCell ref="Q67:Q68"/>
    <mergeCell ref="AK67:AK68"/>
    <mergeCell ref="D67:D68"/>
    <mergeCell ref="G67:G68"/>
    <mergeCell ref="H67:H68"/>
    <mergeCell ref="I67:I68"/>
    <mergeCell ref="F67:F68"/>
    <mergeCell ref="E67:E68"/>
    <mergeCell ref="J67:J68"/>
    <mergeCell ref="K67:K68"/>
    <mergeCell ref="R67:R68"/>
    <mergeCell ref="P65:P66"/>
    <mergeCell ref="M65:M66"/>
    <mergeCell ref="R65:R66"/>
    <mergeCell ref="N65:N66"/>
    <mergeCell ref="E65:E66"/>
    <mergeCell ref="G65:G66"/>
    <mergeCell ref="AL67:AL68"/>
    <mergeCell ref="W67:W68"/>
    <mergeCell ref="Y67:Y68"/>
    <mergeCell ref="T67:T68"/>
    <mergeCell ref="U67:U68"/>
    <mergeCell ref="O65:O66"/>
    <mergeCell ref="AJ67:AJ68"/>
    <mergeCell ref="AG67:AG68"/>
    <mergeCell ref="AA65:AA66"/>
    <mergeCell ref="Q65:Q66"/>
    <mergeCell ref="Z65:Z66"/>
    <mergeCell ref="V65:V66"/>
    <mergeCell ref="S65:S66"/>
    <mergeCell ref="T65:T66"/>
    <mergeCell ref="U65:U66"/>
    <mergeCell ref="Y65:Y66"/>
    <mergeCell ref="H65:H66"/>
    <mergeCell ref="I65:I66"/>
    <mergeCell ref="F65:F66"/>
    <mergeCell ref="K65:K66"/>
    <mergeCell ref="L65:L66"/>
    <mergeCell ref="Y27:Y28"/>
    <mergeCell ref="X27:X28"/>
    <mergeCell ref="W33:W34"/>
    <mergeCell ref="U33:U34"/>
    <mergeCell ref="R43:R44"/>
    <mergeCell ref="Z27:Z28"/>
    <mergeCell ref="Y25:Y26"/>
    <mergeCell ref="J65:J66"/>
    <mergeCell ref="X65:X66"/>
    <mergeCell ref="AF65:AF66"/>
    <mergeCell ref="AD65:AD66"/>
    <mergeCell ref="AB65:AB66"/>
    <mergeCell ref="AC65:AC66"/>
    <mergeCell ref="AE65:AE66"/>
    <mergeCell ref="X31:X32"/>
    <mergeCell ref="D12:AD14"/>
    <mergeCell ref="AD15:AD16"/>
    <mergeCell ref="AF15:AF16"/>
    <mergeCell ref="Z25:Z26"/>
    <mergeCell ref="AA25:AA26"/>
    <mergeCell ref="AE13:AE14"/>
    <mergeCell ref="AB25:AB26"/>
    <mergeCell ref="AC25:AC26"/>
    <mergeCell ref="AD25:AD26"/>
    <mergeCell ref="AE25:AE26"/>
    <mergeCell ref="AK5:AK6"/>
    <mergeCell ref="AL5:AL6"/>
    <mergeCell ref="AK11:AK12"/>
    <mergeCell ref="AK3:AK4"/>
    <mergeCell ref="AG15:AG16"/>
    <mergeCell ref="AH15:AH16"/>
    <mergeCell ref="D3:AH6"/>
    <mergeCell ref="AH7:AH8"/>
    <mergeCell ref="AG9:AG10"/>
    <mergeCell ref="AF11:AF12"/>
    <mergeCell ref="AI15:AI16"/>
    <mergeCell ref="AE21:AE22"/>
    <mergeCell ref="AA23:AA24"/>
    <mergeCell ref="AD19:AD20"/>
    <mergeCell ref="AA21:AA22"/>
    <mergeCell ref="AD21:AD22"/>
    <mergeCell ref="AC21:AC22"/>
    <mergeCell ref="AI17:AI18"/>
    <mergeCell ref="AE19:AE20"/>
    <mergeCell ref="AE15:AE16"/>
    <mergeCell ref="AK7:AK8"/>
    <mergeCell ref="AL1:AL2"/>
    <mergeCell ref="AL3:AL4"/>
    <mergeCell ref="AK15:AK16"/>
    <mergeCell ref="AJ15:AJ16"/>
    <mergeCell ref="AH9:AH10"/>
    <mergeCell ref="AH11:AH12"/>
    <mergeCell ref="AJ11:AJ12"/>
    <mergeCell ref="AJ13:AJ14"/>
    <mergeCell ref="AI11:AI12"/>
    <mergeCell ref="AG19:AG20"/>
    <mergeCell ref="AF19:AF20"/>
    <mergeCell ref="AG21:AG22"/>
    <mergeCell ref="AK1:AK2"/>
    <mergeCell ref="AL7:AL8"/>
    <mergeCell ref="AL9:AL10"/>
    <mergeCell ref="AI5:AI6"/>
    <mergeCell ref="AI7:AI8"/>
    <mergeCell ref="AI9:AI10"/>
    <mergeCell ref="AK9:AK10"/>
    <mergeCell ref="Y31:Y32"/>
    <mergeCell ref="Y33:Y34"/>
    <mergeCell ref="X33:X34"/>
    <mergeCell ref="Z31:Z32"/>
    <mergeCell ref="Z33:Z34"/>
    <mergeCell ref="AI23:AI24"/>
    <mergeCell ref="AE23:AE24"/>
    <mergeCell ref="AF23:AF24"/>
    <mergeCell ref="AG23:AG24"/>
    <mergeCell ref="AH23:AH24"/>
    <mergeCell ref="U35:U36"/>
    <mergeCell ref="T35:T36"/>
    <mergeCell ref="T37:T38"/>
    <mergeCell ref="U37:U38"/>
    <mergeCell ref="V37:V38"/>
    <mergeCell ref="AA27:AA28"/>
    <mergeCell ref="Z29:Z30"/>
    <mergeCell ref="W31:W32"/>
    <mergeCell ref="V33:V34"/>
    <mergeCell ref="X29:X30"/>
    <mergeCell ref="N47:N48"/>
    <mergeCell ref="S41:S42"/>
    <mergeCell ref="W29:W30"/>
    <mergeCell ref="V31:V32"/>
    <mergeCell ref="S37:S38"/>
    <mergeCell ref="R39:R40"/>
    <mergeCell ref="Q41:Q42"/>
    <mergeCell ref="P43:P44"/>
    <mergeCell ref="Q43:Q44"/>
    <mergeCell ref="V35:V36"/>
    <mergeCell ref="R41:R42"/>
    <mergeCell ref="AC23:AC24"/>
    <mergeCell ref="AD23:AD24"/>
    <mergeCell ref="AD17:AD18"/>
    <mergeCell ref="AC19:AC20"/>
    <mergeCell ref="AC17:AC18"/>
    <mergeCell ref="AB19:AB20"/>
    <mergeCell ref="AB23:AB24"/>
    <mergeCell ref="AB21:AB22"/>
    <mergeCell ref="Z23:Z24"/>
    <mergeCell ref="AL11:AL12"/>
    <mergeCell ref="AF13:AF14"/>
    <mergeCell ref="AG13:AG14"/>
    <mergeCell ref="AH13:AH14"/>
    <mergeCell ref="AI13:AI14"/>
    <mergeCell ref="AK13:AK14"/>
    <mergeCell ref="AL13:AL14"/>
    <mergeCell ref="AG11:AG12"/>
    <mergeCell ref="F63:F64"/>
    <mergeCell ref="J57:J58"/>
    <mergeCell ref="D15:AB17"/>
    <mergeCell ref="Y29:Y30"/>
    <mergeCell ref="L51:L52"/>
    <mergeCell ref="N49:N50"/>
    <mergeCell ref="M51:M52"/>
    <mergeCell ref="N51:N52"/>
    <mergeCell ref="AB27:AB28"/>
    <mergeCell ref="S39:S40"/>
    <mergeCell ref="AL15:AL16"/>
    <mergeCell ref="AE17:AE18"/>
    <mergeCell ref="AF17:AF18"/>
    <mergeCell ref="AG17:AG18"/>
    <mergeCell ref="AJ17:AJ18"/>
    <mergeCell ref="AL19:AL20"/>
    <mergeCell ref="AK19:AK20"/>
    <mergeCell ref="AI19:AI20"/>
    <mergeCell ref="AH19:AH20"/>
    <mergeCell ref="AJ19:AJ20"/>
    <mergeCell ref="AJ25:AJ26"/>
    <mergeCell ref="AL23:AL24"/>
    <mergeCell ref="AL25:AL26"/>
    <mergeCell ref="AK25:AK26"/>
    <mergeCell ref="AF21:AF22"/>
    <mergeCell ref="AJ21:AJ22"/>
    <mergeCell ref="AI21:AI22"/>
    <mergeCell ref="AH21:AH22"/>
    <mergeCell ref="AK21:AK22"/>
    <mergeCell ref="AH17:AH18"/>
    <mergeCell ref="AL17:AL18"/>
    <mergeCell ref="AL21:AL22"/>
    <mergeCell ref="AK17:AK18"/>
    <mergeCell ref="AK23:AK24"/>
    <mergeCell ref="AJ23:AJ24"/>
    <mergeCell ref="AH27:AH28"/>
    <mergeCell ref="AI27:AI28"/>
    <mergeCell ref="AF25:AF26"/>
    <mergeCell ref="AG25:AG26"/>
    <mergeCell ref="AH25:AH26"/>
    <mergeCell ref="AI25:AI26"/>
    <mergeCell ref="AF27:AF28"/>
    <mergeCell ref="W37:W38"/>
    <mergeCell ref="X37:X38"/>
    <mergeCell ref="X35:X36"/>
    <mergeCell ref="Z37:Z38"/>
    <mergeCell ref="Y37:Y38"/>
    <mergeCell ref="Z35:Z36"/>
    <mergeCell ref="Y35:Y36"/>
    <mergeCell ref="W35:W36"/>
    <mergeCell ref="AC29:AC30"/>
    <mergeCell ref="AC31:AC32"/>
    <mergeCell ref="AC33:AC34"/>
    <mergeCell ref="AE29:AE30"/>
    <mergeCell ref="AE31:AE32"/>
    <mergeCell ref="AE33:AE34"/>
    <mergeCell ref="AB37:AB38"/>
    <mergeCell ref="AA29:AA30"/>
    <mergeCell ref="AA31:AA32"/>
    <mergeCell ref="AA33:AA34"/>
    <mergeCell ref="AA35:AA36"/>
    <mergeCell ref="AL27:AL28"/>
    <mergeCell ref="AG27:AG28"/>
    <mergeCell ref="AC27:AC28"/>
    <mergeCell ref="AD27:AD28"/>
    <mergeCell ref="AE27:AE28"/>
    <mergeCell ref="AC35:AC36"/>
    <mergeCell ref="AD29:AD30"/>
    <mergeCell ref="AD31:AD32"/>
    <mergeCell ref="AD33:AD34"/>
    <mergeCell ref="AD35:AD36"/>
    <mergeCell ref="AA37:AA38"/>
    <mergeCell ref="AB29:AB30"/>
    <mergeCell ref="AB31:AB32"/>
    <mergeCell ref="AB33:AB34"/>
    <mergeCell ref="AB35:AB36"/>
    <mergeCell ref="AF29:AF30"/>
    <mergeCell ref="AF31:AF32"/>
    <mergeCell ref="AF33:AF34"/>
    <mergeCell ref="AK33:AK34"/>
    <mergeCell ref="AE35:AE36"/>
    <mergeCell ref="AI31:AI32"/>
    <mergeCell ref="AI33:AI34"/>
    <mergeCell ref="AH35:AH36"/>
    <mergeCell ref="AF35:AF36"/>
    <mergeCell ref="AG35:AG36"/>
    <mergeCell ref="AH31:AH32"/>
    <mergeCell ref="AH33:AH34"/>
    <mergeCell ref="AI29:AI30"/>
    <mergeCell ref="AJ31:AJ32"/>
    <mergeCell ref="AK29:AK30"/>
    <mergeCell ref="AL37:AL38"/>
    <mergeCell ref="AI37:AI38"/>
    <mergeCell ref="AJ35:AJ36"/>
    <mergeCell ref="AJ37:AJ38"/>
    <mergeCell ref="AI35:AI36"/>
    <mergeCell ref="AJ39:AJ40"/>
    <mergeCell ref="AG39:AG40"/>
    <mergeCell ref="AG41:AG42"/>
    <mergeCell ref="AG43:AG44"/>
    <mergeCell ref="AG45:AG46"/>
    <mergeCell ref="AL29:AL30"/>
    <mergeCell ref="AG29:AG30"/>
    <mergeCell ref="AG31:AG32"/>
    <mergeCell ref="AG33:AG34"/>
    <mergeCell ref="AH29:AH30"/>
    <mergeCell ref="AH39:AH40"/>
    <mergeCell ref="AI39:AI40"/>
    <mergeCell ref="AL31:AL32"/>
    <mergeCell ref="AL33:AL34"/>
    <mergeCell ref="AL35:AL36"/>
    <mergeCell ref="AK37:AK38"/>
    <mergeCell ref="AJ33:AJ34"/>
    <mergeCell ref="AL39:AL40"/>
    <mergeCell ref="AK39:AK40"/>
    <mergeCell ref="AK31:AK32"/>
    <mergeCell ref="AH37:AH38"/>
    <mergeCell ref="AC37:AC38"/>
    <mergeCell ref="AF37:AF38"/>
    <mergeCell ref="AG37:AG38"/>
    <mergeCell ref="AD37:AD38"/>
    <mergeCell ref="AE37:AE38"/>
    <mergeCell ref="AD47:AD48"/>
    <mergeCell ref="AC41:AC42"/>
    <mergeCell ref="AC45:AC46"/>
    <mergeCell ref="AC47:AC48"/>
    <mergeCell ref="AC43:AC44"/>
    <mergeCell ref="AA47:AA48"/>
    <mergeCell ref="AA41:AA42"/>
    <mergeCell ref="Z49:Z50"/>
    <mergeCell ref="AA43:AA44"/>
    <mergeCell ref="AA45:AA46"/>
    <mergeCell ref="AB45:AB46"/>
    <mergeCell ref="X43:X44"/>
    <mergeCell ref="AB47:AB48"/>
    <mergeCell ref="X45:X46"/>
    <mergeCell ref="AA49:AA50"/>
    <mergeCell ref="Z43:Z44"/>
    <mergeCell ref="W39:W40"/>
    <mergeCell ref="X39:X40"/>
    <mergeCell ref="U41:U42"/>
    <mergeCell ref="V41:V42"/>
    <mergeCell ref="AB49:AB50"/>
    <mergeCell ref="Z39:Z40"/>
    <mergeCell ref="Z41:Z42"/>
    <mergeCell ref="Z45:Z46"/>
    <mergeCell ref="AB39:AB40"/>
    <mergeCell ref="AB41:AB42"/>
    <mergeCell ref="AE47:AE48"/>
    <mergeCell ref="Y39:Y40"/>
    <mergeCell ref="X41:X42"/>
    <mergeCell ref="Y41:Y42"/>
    <mergeCell ref="AB43:AB44"/>
    <mergeCell ref="Y43:Y44"/>
    <mergeCell ref="Y45:Y46"/>
    <mergeCell ref="X47:X48"/>
    <mergeCell ref="Y47:Y48"/>
    <mergeCell ref="Z47:Z48"/>
    <mergeCell ref="S49:S50"/>
    <mergeCell ref="W41:W42"/>
    <mergeCell ref="U43:U44"/>
    <mergeCell ref="W43:W44"/>
    <mergeCell ref="W49:W50"/>
    <mergeCell ref="W45:W46"/>
    <mergeCell ref="W47:W48"/>
    <mergeCell ref="S43:S44"/>
    <mergeCell ref="T43:T44"/>
    <mergeCell ref="T41:T42"/>
    <mergeCell ref="T49:T50"/>
    <mergeCell ref="U49:U50"/>
    <mergeCell ref="V49:V50"/>
    <mergeCell ref="V43:V44"/>
    <mergeCell ref="U39:U40"/>
    <mergeCell ref="V39:V40"/>
    <mergeCell ref="T39:T40"/>
    <mergeCell ref="S51:S52"/>
    <mergeCell ref="U53:U54"/>
    <mergeCell ref="V53:V54"/>
    <mergeCell ref="W53:W54"/>
    <mergeCell ref="X53:X54"/>
    <mergeCell ref="X51:X52"/>
    <mergeCell ref="T51:T52"/>
    <mergeCell ref="U51:U52"/>
    <mergeCell ref="W51:W52"/>
    <mergeCell ref="V51:V52"/>
    <mergeCell ref="Y51:Y52"/>
    <mergeCell ref="Z51:Z52"/>
    <mergeCell ref="T53:T54"/>
    <mergeCell ref="U55:U56"/>
    <mergeCell ref="V55:V56"/>
    <mergeCell ref="X57:X58"/>
    <mergeCell ref="Y53:Y54"/>
    <mergeCell ref="Z53:Z54"/>
    <mergeCell ref="T63:T64"/>
    <mergeCell ref="S61:S62"/>
    <mergeCell ref="T61:T62"/>
    <mergeCell ref="X49:X50"/>
    <mergeCell ref="W57:W58"/>
    <mergeCell ref="U63:U64"/>
    <mergeCell ref="V63:V64"/>
    <mergeCell ref="V59:V60"/>
    <mergeCell ref="T57:T58"/>
    <mergeCell ref="U57:U58"/>
    <mergeCell ref="S55:S56"/>
    <mergeCell ref="W55:W56"/>
    <mergeCell ref="X55:X56"/>
    <mergeCell ref="S53:S54"/>
    <mergeCell ref="Z57:Z58"/>
    <mergeCell ref="S57:S58"/>
    <mergeCell ref="T55:T56"/>
    <mergeCell ref="V57:V58"/>
    <mergeCell ref="Y63:Y64"/>
    <mergeCell ref="Z63:Z64"/>
    <mergeCell ref="W63:W64"/>
    <mergeCell ref="X63:X64"/>
    <mergeCell ref="U61:U62"/>
    <mergeCell ref="Y57:Y58"/>
    <mergeCell ref="AB53:AB54"/>
    <mergeCell ref="AB51:AB52"/>
    <mergeCell ref="Z55:Z56"/>
    <mergeCell ref="W61:W62"/>
    <mergeCell ref="X61:X62"/>
    <mergeCell ref="Y61:Y62"/>
    <mergeCell ref="Z61:Z62"/>
    <mergeCell ref="X59:X60"/>
    <mergeCell ref="W59:W60"/>
    <mergeCell ref="Y55:Y56"/>
    <mergeCell ref="AA51:AA52"/>
    <mergeCell ref="AA53:AA54"/>
    <mergeCell ref="AA55:AA56"/>
    <mergeCell ref="AA57:AA58"/>
    <mergeCell ref="AA63:AA64"/>
    <mergeCell ref="AA59:AA60"/>
    <mergeCell ref="AA61:AA62"/>
    <mergeCell ref="AH59:AH60"/>
    <mergeCell ref="AB61:AB62"/>
    <mergeCell ref="Y59:Y60"/>
    <mergeCell ref="Z59:Z60"/>
    <mergeCell ref="AG61:AG62"/>
    <mergeCell ref="AH61:AH62"/>
    <mergeCell ref="AC61:AC62"/>
    <mergeCell ref="AD61:AD62"/>
    <mergeCell ref="AE61:AE62"/>
    <mergeCell ref="AC59:AC60"/>
    <mergeCell ref="R61:R62"/>
    <mergeCell ref="AD59:AD60"/>
    <mergeCell ref="AE59:AE60"/>
    <mergeCell ref="AF59:AF60"/>
    <mergeCell ref="AG63:AG64"/>
    <mergeCell ref="AG59:AG60"/>
    <mergeCell ref="AF61:AF62"/>
    <mergeCell ref="AB63:AB64"/>
    <mergeCell ref="V61:V62"/>
    <mergeCell ref="S63:S64"/>
    <mergeCell ref="AC57:AC58"/>
    <mergeCell ref="AB59:AB60"/>
    <mergeCell ref="S59:S60"/>
    <mergeCell ref="T59:T60"/>
    <mergeCell ref="U59:U60"/>
    <mergeCell ref="O61:O62"/>
    <mergeCell ref="P61:P62"/>
    <mergeCell ref="O59:O60"/>
    <mergeCell ref="R59:R60"/>
    <mergeCell ref="Q61:Q62"/>
    <mergeCell ref="J55:J56"/>
    <mergeCell ref="L55:L56"/>
    <mergeCell ref="P55:P56"/>
    <mergeCell ref="N55:N56"/>
    <mergeCell ref="O55:O56"/>
    <mergeCell ref="AH63:AH64"/>
    <mergeCell ref="AE63:AE64"/>
    <mergeCell ref="AF63:AF64"/>
    <mergeCell ref="AC63:AC64"/>
    <mergeCell ref="AD63:AD64"/>
    <mergeCell ref="O57:O58"/>
    <mergeCell ref="Q57:Q58"/>
    <mergeCell ref="Q51:Q52"/>
    <mergeCell ref="R51:R52"/>
    <mergeCell ref="Q53:Q54"/>
    <mergeCell ref="R53:R54"/>
    <mergeCell ref="R57:R58"/>
    <mergeCell ref="K63:K64"/>
    <mergeCell ref="L63:L64"/>
    <mergeCell ref="Q55:Q56"/>
    <mergeCell ref="R55:R56"/>
    <mergeCell ref="M57:M58"/>
    <mergeCell ref="R63:R64"/>
    <mergeCell ref="M63:M64"/>
    <mergeCell ref="N63:N64"/>
    <mergeCell ref="O63:O64"/>
    <mergeCell ref="P63:P64"/>
    <mergeCell ref="H61:H62"/>
    <mergeCell ref="G61:G62"/>
    <mergeCell ref="I57:I58"/>
    <mergeCell ref="M61:M62"/>
    <mergeCell ref="N61:N62"/>
    <mergeCell ref="Q63:Q64"/>
    <mergeCell ref="L59:L60"/>
    <mergeCell ref="P59:P60"/>
    <mergeCell ref="Q59:Q60"/>
    <mergeCell ref="N57:N58"/>
    <mergeCell ref="H59:H60"/>
    <mergeCell ref="I59:I60"/>
    <mergeCell ref="J59:J60"/>
    <mergeCell ref="K59:K60"/>
    <mergeCell ref="G63:G64"/>
    <mergeCell ref="H63:H64"/>
    <mergeCell ref="I61:I62"/>
    <mergeCell ref="J61:J62"/>
    <mergeCell ref="I63:I64"/>
    <mergeCell ref="J63:J64"/>
    <mergeCell ref="K61:K62"/>
    <mergeCell ref="L61:L62"/>
    <mergeCell ref="M53:M54"/>
    <mergeCell ref="N53:N54"/>
    <mergeCell ref="K53:K54"/>
    <mergeCell ref="M59:M60"/>
    <mergeCell ref="N59:N60"/>
    <mergeCell ref="M55:M56"/>
    <mergeCell ref="L53:L54"/>
    <mergeCell ref="K57:K58"/>
    <mergeCell ref="O49:O50"/>
    <mergeCell ref="O51:O52"/>
    <mergeCell ref="L57:L58"/>
    <mergeCell ref="K55:K56"/>
    <mergeCell ref="P49:P50"/>
    <mergeCell ref="O53:O54"/>
    <mergeCell ref="P51:P52"/>
    <mergeCell ref="P53:P54"/>
    <mergeCell ref="P57:P58"/>
    <mergeCell ref="M49:M50"/>
    <mergeCell ref="P45:P46"/>
    <mergeCell ref="P47:P48"/>
    <mergeCell ref="U47:U48"/>
    <mergeCell ref="V47:V48"/>
    <mergeCell ref="O45:O46"/>
    <mergeCell ref="O47:O48"/>
    <mergeCell ref="S45:S46"/>
    <mergeCell ref="T45:T46"/>
    <mergeCell ref="U45:U46"/>
    <mergeCell ref="V45:V46"/>
    <mergeCell ref="AC49:AC50"/>
    <mergeCell ref="Q49:Q50"/>
    <mergeCell ref="Q47:Q48"/>
    <mergeCell ref="Q45:Q46"/>
    <mergeCell ref="R45:R46"/>
    <mergeCell ref="R47:R48"/>
    <mergeCell ref="R49:R50"/>
    <mergeCell ref="Y49:Y50"/>
    <mergeCell ref="S47:S48"/>
    <mergeCell ref="T47:T48"/>
    <mergeCell ref="AA39:AA40"/>
    <mergeCell ref="AE39:AE40"/>
    <mergeCell ref="AE41:AE42"/>
    <mergeCell ref="AE43:AE44"/>
    <mergeCell ref="AD39:AD40"/>
    <mergeCell ref="AD41:AD42"/>
    <mergeCell ref="AD43:AD44"/>
    <mergeCell ref="AC39:AC40"/>
    <mergeCell ref="AD49:AD50"/>
    <mergeCell ref="AF47:AF48"/>
    <mergeCell ref="AF49:AF50"/>
    <mergeCell ref="AF39:AF40"/>
    <mergeCell ref="AF41:AF42"/>
    <mergeCell ref="AF43:AF44"/>
    <mergeCell ref="AF45:AF46"/>
    <mergeCell ref="AE49:AE50"/>
    <mergeCell ref="AE45:AE46"/>
    <mergeCell ref="AD45:AD46"/>
    <mergeCell ref="AH53:AH54"/>
    <mergeCell ref="AI51:AI52"/>
    <mergeCell ref="AI47:AI48"/>
    <mergeCell ref="AI49:AI50"/>
    <mergeCell ref="AH41:AH42"/>
    <mergeCell ref="AI41:AI42"/>
    <mergeCell ref="AI43:AI44"/>
    <mergeCell ref="AI45:AI46"/>
    <mergeCell ref="AH43:AH44"/>
    <mergeCell ref="AH45:AH46"/>
    <mergeCell ref="AG47:AG48"/>
    <mergeCell ref="AG49:AG50"/>
    <mergeCell ref="AH47:AH48"/>
    <mergeCell ref="AH49:AH50"/>
    <mergeCell ref="AH51:AH52"/>
    <mergeCell ref="AG51:AG52"/>
    <mergeCell ref="AJ57:AJ58"/>
    <mergeCell ref="AC53:AC54"/>
    <mergeCell ref="AE53:AE54"/>
    <mergeCell ref="AD51:AD52"/>
    <mergeCell ref="AE51:AE52"/>
    <mergeCell ref="AC51:AC52"/>
    <mergeCell ref="AD53:AD54"/>
    <mergeCell ref="AF53:AF54"/>
    <mergeCell ref="AF51:AF52"/>
    <mergeCell ref="AG53:AG54"/>
    <mergeCell ref="AE55:AE56"/>
    <mergeCell ref="AD55:AD56"/>
    <mergeCell ref="AK63:AK64"/>
    <mergeCell ref="AJ61:AJ62"/>
    <mergeCell ref="AJ63:AJ64"/>
    <mergeCell ref="AC55:AC56"/>
    <mergeCell ref="AH57:AH58"/>
    <mergeCell ref="AH55:AH56"/>
    <mergeCell ref="AI57:AI58"/>
    <mergeCell ref="AK57:AK58"/>
    <mergeCell ref="AJ59:AJ60"/>
    <mergeCell ref="AL59:AL60"/>
    <mergeCell ref="AB55:AB56"/>
    <mergeCell ref="AF57:AF58"/>
    <mergeCell ref="AG57:AG58"/>
    <mergeCell ref="AG55:AG56"/>
    <mergeCell ref="AF55:AF56"/>
    <mergeCell ref="AB57:AB58"/>
    <mergeCell ref="AD57:AD58"/>
    <mergeCell ref="AE57:AE58"/>
    <mergeCell ref="AJ55:AJ56"/>
    <mergeCell ref="AI55:AI56"/>
    <mergeCell ref="AI53:AI54"/>
    <mergeCell ref="AL61:AL62"/>
    <mergeCell ref="AL63:AL64"/>
    <mergeCell ref="AI59:AI60"/>
    <mergeCell ref="AI61:AI62"/>
    <mergeCell ref="AI63:AI64"/>
    <mergeCell ref="AK59:AK60"/>
    <mergeCell ref="AK61:AK62"/>
    <mergeCell ref="AK49:AK50"/>
    <mergeCell ref="AJ45:AJ46"/>
    <mergeCell ref="AJ49:AJ50"/>
    <mergeCell ref="AJ51:AJ52"/>
    <mergeCell ref="AK53:AK54"/>
    <mergeCell ref="AJ53:AJ54"/>
    <mergeCell ref="AL55:AL56"/>
    <mergeCell ref="AL57:AL58"/>
    <mergeCell ref="AK51:AK52"/>
    <mergeCell ref="AK55:AK56"/>
    <mergeCell ref="AL51:AL52"/>
    <mergeCell ref="AJ43:AJ44"/>
    <mergeCell ref="AJ47:AJ48"/>
    <mergeCell ref="AK43:AK44"/>
    <mergeCell ref="AK45:AK46"/>
    <mergeCell ref="AK47:AK48"/>
    <mergeCell ref="AL41:AL42"/>
    <mergeCell ref="AL43:AL44"/>
    <mergeCell ref="AL53:AL54"/>
    <mergeCell ref="AL45:AL46"/>
    <mergeCell ref="AL47:AL48"/>
    <mergeCell ref="AL49:AL50"/>
    <mergeCell ref="AJ41:AJ42"/>
    <mergeCell ref="AK41:AK42"/>
    <mergeCell ref="AJ3:AJ4"/>
    <mergeCell ref="AJ5:AJ6"/>
    <mergeCell ref="AJ7:AJ8"/>
    <mergeCell ref="AJ9:AJ10"/>
    <mergeCell ref="AJ27:AJ28"/>
    <mergeCell ref="AJ29:AJ30"/>
    <mergeCell ref="AK35:AK36"/>
    <mergeCell ref="AK27:AK28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8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興南汽車客運股份有限公司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主計室</cp:lastModifiedBy>
  <cp:lastPrinted>2019-05-27T03:19:45Z</cp:lastPrinted>
  <dcterms:created xsi:type="dcterms:W3CDTF">1999-11-27T00:54:21Z</dcterms:created>
  <dcterms:modified xsi:type="dcterms:W3CDTF">2020-06-04T01:48:26Z</dcterms:modified>
  <cp:category/>
  <cp:version/>
  <cp:contentType/>
  <cp:contentStatus/>
</cp:coreProperties>
</file>